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 tabRatio="954" activeTab="1"/>
  </bookViews>
  <sheets>
    <sheet name="Príloha č.12" sheetId="21" r:id="rId1"/>
    <sheet name="ISD 470-00, 480-11" sheetId="1" r:id="rId2"/>
    <sheet name="ISD 470-00, 480-11, 490-11" sheetId="2" r:id="rId3"/>
    <sheet name="ISD 470-11.4" sheetId="3" r:id="rId4"/>
    <sheet name="ISD 470-11.7 _ 1" sheetId="4" r:id="rId5"/>
    <sheet name="ISD 470-11.7 _ 2" sheetId="5" r:id="rId6"/>
    <sheet name="ISD 480-11" sheetId="6" r:id="rId7"/>
    <sheet name="ISD 490-11" sheetId="7" r:id="rId8"/>
    <sheet name="TČ 206-13" sheetId="8" r:id="rId9"/>
    <sheet name="TČ 206-51, MG+UPS" sheetId="9" r:id="rId10"/>
    <sheet name="TČ 206-51" sheetId="22" r:id="rId11"/>
    <sheet name="TČ 206-52" sheetId="23" r:id="rId12"/>
    <sheet name="TČ 206-52,Vizualizácia" sheetId="24" r:id="rId13"/>
    <sheet name="TČ 206-52, MFV" sheetId="25" r:id="rId14"/>
    <sheet name="TČ 206-53" sheetId="26" r:id="rId15"/>
    <sheet name="TČ 206-53.1" sheetId="27" r:id="rId16"/>
    <sheet name="TČ 206-54" sheetId="28" r:id="rId17"/>
    <sheet name="TČ 206-55" sheetId="29" r:id="rId18"/>
    <sheet name="TČ 206-56" sheetId="30" r:id="rId19"/>
    <sheet name="TČ 206-57" sheetId="31" r:id="rId20"/>
    <sheet name="TČ 205-58" sheetId="32" r:id="rId21"/>
    <sheet name="Tunelový rozhlas" sheetId="33" r:id="rId22"/>
    <sheet name="Hodnotiace správy" sheetId="34" r:id="rId23"/>
  </sheets>
  <definedNames>
    <definedName name="_xlnm.Print_Titles" localSheetId="1">'ISD 470-00, 480-11'!$1:$4</definedName>
    <definedName name="_xlnm.Print_Titles" localSheetId="2">'ISD 470-00, 480-11, 490-11'!$1:$4</definedName>
    <definedName name="_xlnm.Print_Titles" localSheetId="3">'ISD 470-11.4'!$1:$4</definedName>
    <definedName name="_xlnm.Print_Titles" localSheetId="4">'ISD 470-11.7 _ 1'!$1:$4</definedName>
    <definedName name="_xlnm.Print_Titles" localSheetId="5">'ISD 470-11.7 _ 2'!$1:$4</definedName>
    <definedName name="_xlnm.Print_Titles" localSheetId="6">'ISD 480-11'!$1:$4</definedName>
    <definedName name="_xlnm.Print_Titles" localSheetId="7">'ISD 490-11'!$1:$4</definedName>
    <definedName name="_xlnm.Print_Titles" localSheetId="0">'Príloha č.12'!$1:$9</definedName>
    <definedName name="_xlnm.Print_Titles" localSheetId="20">'TČ 205-58'!$1:$7</definedName>
    <definedName name="_xlnm.Print_Titles" localSheetId="8">'TČ 206-13'!$1:$4</definedName>
    <definedName name="_xlnm.Print_Titles" localSheetId="10">'TČ 206-51'!$1:$7</definedName>
    <definedName name="_xlnm.Print_Titles" localSheetId="9">'TČ 206-51, MG+UPS'!$1:$4</definedName>
    <definedName name="_xlnm.Print_Titles" localSheetId="11">'TČ 206-52'!$1:$6</definedName>
    <definedName name="_xlnm.Print_Titles" localSheetId="15">'TČ 206-53.1'!$1:$7</definedName>
    <definedName name="_xlnm.Print_Titles" localSheetId="17">'TČ 206-55'!$1:$7</definedName>
    <definedName name="_xlnm.Print_Area" localSheetId="0">'Príloha č.12'!$A$1:$D$55</definedName>
  </definedNames>
  <calcPr calcId="191029" fullPrecision="0"/>
</workbook>
</file>

<file path=xl/calcChain.xml><?xml version="1.0" encoding="utf-8"?>
<calcChain xmlns="http://schemas.openxmlformats.org/spreadsheetml/2006/main">
  <c r="C45" i="21" l="1"/>
  <c r="P17" i="24" l="1"/>
  <c r="P33" i="4"/>
  <c r="P31" i="4"/>
  <c r="P27" i="4"/>
  <c r="P23" i="4"/>
  <c r="P22" i="4"/>
  <c r="P14" i="4"/>
  <c r="P15" i="4"/>
  <c r="P16" i="4"/>
  <c r="P17" i="4"/>
  <c r="P13" i="4"/>
  <c r="P48" i="23" l="1"/>
  <c r="I13" i="34"/>
  <c r="I14" i="34"/>
  <c r="I15" i="34"/>
  <c r="I12" i="34"/>
  <c r="I11" i="34"/>
  <c r="I16" i="34" l="1"/>
  <c r="C37" i="21" s="1"/>
  <c r="P45" i="32"/>
  <c r="P23" i="31"/>
  <c r="P79" i="27"/>
  <c r="P44" i="29" l="1"/>
  <c r="P50" i="27"/>
  <c r="P47" i="27"/>
  <c r="P48" i="27"/>
  <c r="P49" i="27"/>
  <c r="P46" i="27"/>
  <c r="P41" i="27"/>
  <c r="P42" i="27"/>
  <c r="P78" i="27"/>
  <c r="P18" i="26"/>
  <c r="P14" i="25"/>
  <c r="P33" i="23"/>
  <c r="P34" i="23"/>
  <c r="P35" i="23"/>
  <c r="P36" i="23"/>
  <c r="P38" i="23"/>
  <c r="P40" i="23"/>
  <c r="P42" i="23"/>
  <c r="P43" i="23"/>
  <c r="P29" i="23"/>
  <c r="P27" i="23"/>
  <c r="P30" i="23"/>
  <c r="P31" i="23"/>
  <c r="P25" i="23"/>
  <c r="P21" i="9"/>
  <c r="P16" i="8"/>
  <c r="P17" i="2" l="1"/>
  <c r="P9" i="2" l="1"/>
  <c r="P16" i="2" l="1"/>
  <c r="P22" i="32" l="1"/>
  <c r="P37" i="29"/>
  <c r="P36" i="29"/>
  <c r="P35" i="29"/>
  <c r="P34" i="29"/>
  <c r="P33" i="29"/>
  <c r="P12" i="25"/>
  <c r="P12" i="9" l="1"/>
  <c r="P11" i="22"/>
  <c r="P42" i="29"/>
  <c r="P41" i="29"/>
  <c r="P38" i="29"/>
  <c r="P32" i="29"/>
  <c r="P31" i="29"/>
  <c r="P30" i="29"/>
  <c r="P29" i="29"/>
  <c r="P28" i="29"/>
  <c r="P27" i="29"/>
  <c r="P26" i="29"/>
  <c r="P25" i="29"/>
  <c r="P24" i="29"/>
  <c r="P23" i="29"/>
  <c r="P22" i="29"/>
  <c r="P21" i="29"/>
  <c r="P20" i="29"/>
  <c r="P19" i="29"/>
  <c r="P18" i="29"/>
  <c r="P17" i="29"/>
  <c r="P16" i="29"/>
  <c r="P15" i="29"/>
  <c r="P14" i="29"/>
  <c r="P13" i="29"/>
  <c r="P12" i="29"/>
  <c r="P11" i="29"/>
  <c r="P10" i="29"/>
  <c r="P9" i="29"/>
  <c r="P52" i="27"/>
  <c r="C33" i="21"/>
  <c r="P22" i="31"/>
  <c r="P21" i="31"/>
  <c r="P20" i="31"/>
  <c r="P19" i="31"/>
  <c r="P18" i="31"/>
  <c r="P17" i="31"/>
  <c r="P16" i="31"/>
  <c r="P15" i="31"/>
  <c r="P14" i="31"/>
  <c r="P13" i="31"/>
  <c r="P12" i="31"/>
  <c r="P11" i="31"/>
  <c r="P10" i="31"/>
  <c r="P9" i="31"/>
  <c r="P8" i="31"/>
  <c r="P51" i="27"/>
  <c r="P15" i="32"/>
  <c r="P9" i="32"/>
  <c r="P18" i="32"/>
  <c r="P15" i="33"/>
  <c r="P14" i="33"/>
  <c r="P13" i="33"/>
  <c r="P12" i="33"/>
  <c r="P11" i="33"/>
  <c r="P10" i="33"/>
  <c r="P9" i="33"/>
  <c r="P8" i="33"/>
  <c r="P29" i="32"/>
  <c r="P28" i="32"/>
  <c r="P17" i="32"/>
  <c r="P12" i="32"/>
  <c r="P43" i="29"/>
  <c r="P11" i="28"/>
  <c r="P12" i="28"/>
  <c r="P76" i="27"/>
  <c r="P75" i="27"/>
  <c r="P67" i="27"/>
  <c r="P66" i="27"/>
  <c r="P65" i="27"/>
  <c r="P64" i="27"/>
  <c r="P63" i="27"/>
  <c r="P59" i="27"/>
  <c r="P58" i="27"/>
  <c r="P54" i="27"/>
  <c r="P53" i="27"/>
  <c r="P38" i="27"/>
  <c r="P35" i="27"/>
  <c r="P18" i="27"/>
  <c r="P19" i="27"/>
  <c r="P20" i="27"/>
  <c r="P21" i="27"/>
  <c r="P22" i="27"/>
  <c r="P23" i="27"/>
  <c r="P24" i="27"/>
  <c r="P25" i="27"/>
  <c r="P26" i="27"/>
  <c r="P27" i="27"/>
  <c r="P28" i="27"/>
  <c r="P29" i="27"/>
  <c r="P30" i="27"/>
  <c r="P16" i="27"/>
  <c r="P15" i="27"/>
  <c r="P14" i="27"/>
  <c r="P13" i="27"/>
  <c r="P12" i="27"/>
  <c r="P10" i="27"/>
  <c r="P9" i="27"/>
  <c r="P8" i="27"/>
  <c r="P17" i="27"/>
  <c r="P17" i="26"/>
  <c r="P19" i="26" s="1"/>
  <c r="C29" i="21" s="1"/>
  <c r="P13" i="25"/>
  <c r="P11" i="25"/>
  <c r="P10" i="25"/>
  <c r="P9" i="25"/>
  <c r="P8" i="25"/>
  <c r="P12" i="24"/>
  <c r="P13" i="24"/>
  <c r="P14" i="24"/>
  <c r="P15" i="24"/>
  <c r="P16" i="24"/>
  <c r="P18" i="24"/>
  <c r="P11" i="24"/>
  <c r="P10" i="24"/>
  <c r="P9" i="24"/>
  <c r="P8" i="24"/>
  <c r="P47" i="23"/>
  <c r="P7" i="23"/>
  <c r="P45" i="23"/>
  <c r="P44" i="23"/>
  <c r="P23" i="23"/>
  <c r="P22" i="23"/>
  <c r="P21" i="23"/>
  <c r="P20" i="23"/>
  <c r="P19" i="23"/>
  <c r="P18" i="23"/>
  <c r="P17" i="23"/>
  <c r="P16" i="23"/>
  <c r="P15" i="23"/>
  <c r="P12" i="23"/>
  <c r="P10" i="23"/>
  <c r="P9" i="23"/>
  <c r="P8" i="23"/>
  <c r="P17" i="22"/>
  <c r="P16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21" i="22"/>
  <c r="P20" i="22"/>
  <c r="P19" i="22"/>
  <c r="P18" i="22"/>
  <c r="P15" i="22"/>
  <c r="P14" i="22"/>
  <c r="P13" i="22"/>
  <c r="P12" i="22"/>
  <c r="P10" i="22"/>
  <c r="P9" i="22"/>
  <c r="P20" i="9"/>
  <c r="P14" i="8"/>
  <c r="P12" i="8"/>
  <c r="P11" i="8"/>
  <c r="P10" i="8"/>
  <c r="P9" i="8"/>
  <c r="P15" i="7"/>
  <c r="P11" i="6"/>
  <c r="P12" i="6"/>
  <c r="P13" i="6"/>
  <c r="P14" i="6"/>
  <c r="P15" i="6"/>
  <c r="P16" i="6"/>
  <c r="P17" i="6"/>
  <c r="P18" i="6"/>
  <c r="P19" i="6"/>
  <c r="P20" i="6"/>
  <c r="P21" i="6"/>
  <c r="P23" i="6"/>
  <c r="P24" i="6"/>
  <c r="P25" i="6"/>
  <c r="P10" i="6"/>
  <c r="P15" i="3"/>
  <c r="P16" i="3"/>
  <c r="P8" i="2"/>
  <c r="P12" i="1"/>
  <c r="P11" i="1"/>
  <c r="P10" i="1"/>
  <c r="P9" i="1"/>
  <c r="P8" i="1"/>
  <c r="P11" i="9"/>
  <c r="P8" i="9"/>
  <c r="P13" i="8"/>
  <c r="P8" i="8"/>
  <c r="P16" i="7"/>
  <c r="P14" i="7"/>
  <c r="P13" i="7"/>
  <c r="P14" i="5"/>
  <c r="P15" i="5"/>
  <c r="P16" i="5"/>
  <c r="P18" i="5"/>
  <c r="P20" i="5"/>
  <c r="P21" i="5"/>
  <c r="P22" i="5"/>
  <c r="P23" i="5"/>
  <c r="P9" i="3"/>
  <c r="P10" i="3"/>
  <c r="P11" i="3"/>
  <c r="P12" i="3"/>
  <c r="P13" i="3"/>
  <c r="P14" i="3"/>
  <c r="P17" i="3"/>
  <c r="P8" i="3"/>
  <c r="P10" i="2"/>
  <c r="P11" i="2"/>
  <c r="P24" i="31" l="1"/>
  <c r="P14" i="28"/>
  <c r="C31" i="21" s="1"/>
  <c r="P17" i="7"/>
  <c r="C19" i="21" s="1"/>
  <c r="P18" i="2"/>
  <c r="C14" i="21" s="1"/>
  <c r="P26" i="6"/>
  <c r="C18" i="21" s="1"/>
  <c r="P40" i="22"/>
  <c r="C25" i="21" s="1"/>
  <c r="P15" i="25"/>
  <c r="C28" i="21" s="1"/>
  <c r="P22" i="9"/>
  <c r="C24" i="21" s="1"/>
  <c r="P19" i="24"/>
  <c r="C27" i="21" s="1"/>
  <c r="P49" i="23"/>
  <c r="C26" i="21" s="1"/>
  <c r="P46" i="32"/>
  <c r="C35" i="21" s="1"/>
  <c r="P80" i="27"/>
  <c r="C30" i="21" s="1"/>
  <c r="C34" i="21"/>
  <c r="P17" i="8"/>
  <c r="C23" i="21" s="1"/>
  <c r="P16" i="33"/>
  <c r="C36" i="21" s="1"/>
  <c r="P45" i="29"/>
  <c r="C32" i="21" s="1"/>
  <c r="P24" i="5"/>
  <c r="C17" i="21" s="1"/>
  <c r="P34" i="4"/>
  <c r="C16" i="21" s="1"/>
  <c r="P18" i="3"/>
  <c r="C15" i="21" s="1"/>
  <c r="P13" i="1"/>
  <c r="C13" i="21" s="1"/>
  <c r="C22" i="21" l="1"/>
  <c r="C41" i="21" s="1"/>
  <c r="C12" i="21"/>
  <c r="C43" i="21" l="1"/>
  <c r="C47" i="21" l="1"/>
</calcChain>
</file>

<file path=xl/sharedStrings.xml><?xml version="1.0" encoding="utf-8"?>
<sst xmlns="http://schemas.openxmlformats.org/spreadsheetml/2006/main" count="2249" uniqueCount="671">
  <si>
    <t>položka</t>
  </si>
  <si>
    <t>zariadenie</t>
  </si>
  <si>
    <t>činnosť</t>
  </si>
  <si>
    <t>počet úkonov za rok</t>
  </si>
  <si>
    <t>PTO</t>
  </si>
  <si>
    <t>spolu € (bez DPH)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</si>
  <si>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</t>
    </r>
    <r>
      <rPr>
        <b/>
        <sz val="11"/>
        <rFont val="Calibri"/>
        <family val="2"/>
        <charset val="238"/>
      </rPr>
      <t>1 kalendárny rok</t>
    </r>
    <r>
      <rPr>
        <sz val="11"/>
        <color theme="1"/>
        <rFont val="Calibri"/>
        <family val="2"/>
        <charset val="238"/>
        <scheme val="minor"/>
      </rPr>
      <t>:</t>
    </r>
  </si>
  <si>
    <t>por.
číslo</t>
  </si>
  <si>
    <t>Tunelový rozhlas</t>
  </si>
  <si>
    <t>Výkon servisnej činnosti (údržby a technických prehliadok) a opráv stavebnej časti a technologického vybavenia tunelov Svrčinovec, Poľana a Horelica a technologického vybavenia diaľnice</t>
  </si>
  <si>
    <t>počet zariadení</t>
  </si>
  <si>
    <t>harmonogram činností</t>
  </si>
  <si>
    <r>
      <t xml:space="preserve">jednotková cena </t>
    </r>
    <r>
      <rPr>
        <b/>
        <sz val="10"/>
        <color indexed="10"/>
        <rFont val="Calibri"/>
        <family val="2"/>
        <charset val="238"/>
      </rPr>
      <t xml:space="preserve">za 1 úkon na 1 zariadení
</t>
    </r>
    <r>
      <rPr>
        <b/>
        <sz val="10"/>
        <color indexed="8"/>
        <rFont val="Calibri"/>
        <family val="2"/>
        <charset val="238"/>
      </rPr>
      <t>(€ bez DPH)</t>
    </r>
  </si>
  <si>
    <r>
      <t xml:space="preserve">cena </t>
    </r>
    <r>
      <rPr>
        <b/>
        <sz val="10"/>
        <color indexed="10"/>
        <rFont val="Calibri"/>
        <family val="2"/>
        <charset val="238"/>
      </rPr>
      <t xml:space="preserve">za rok na všetkých zariadeniach
</t>
    </r>
    <r>
      <rPr>
        <b/>
        <sz val="10"/>
        <color indexed="8"/>
        <rFont val="Calibri"/>
        <family val="2"/>
        <charset val="238"/>
      </rPr>
      <t>(€ bez DPH)</t>
    </r>
  </si>
  <si>
    <t>bežná údržba</t>
  </si>
  <si>
    <t>servis</t>
  </si>
  <si>
    <t>revízie</t>
  </si>
  <si>
    <t xml:space="preserve"> denne</t>
  </si>
  <si>
    <t xml:space="preserve"> týždenne</t>
  </si>
  <si>
    <t xml:space="preserve"> 14-dňová
 perióda</t>
  </si>
  <si>
    <t xml:space="preserve"> každé
 3 mesiace</t>
  </si>
  <si>
    <t xml:space="preserve"> jarná
 odstávka</t>
  </si>
  <si>
    <t xml:space="preserve"> jesenná
 odstávka</t>
  </si>
  <si>
    <t xml:space="preserve"> vyhláška
 č. 508/2009</t>
  </si>
  <si>
    <t>X</t>
  </si>
  <si>
    <t>vykonáva NDS</t>
  </si>
  <si>
    <t>spolu:</t>
  </si>
  <si>
    <t>mesačná</t>
  </si>
  <si>
    <t>EZS</t>
  </si>
  <si>
    <t>Vyčistenie otočného statívu zvonku</t>
  </si>
  <si>
    <t>Osvetlenie tunela</t>
  </si>
  <si>
    <t>Tunel Horelica</t>
  </si>
  <si>
    <t>Cesta I/11 Čadca - obchvat mesta</t>
  </si>
  <si>
    <t>S1</t>
  </si>
  <si>
    <t>Optické káble</t>
  </si>
  <si>
    <t>Kontrola celkového útlmu priebežných vlákien OK</t>
  </si>
  <si>
    <t>S2</t>
  </si>
  <si>
    <t>Kontrola kontinuity priebežných vlákien OK</t>
  </si>
  <si>
    <t>S3</t>
  </si>
  <si>
    <t>Kontrola celkového útlmu technologických vlákien OK</t>
  </si>
  <si>
    <t>S4</t>
  </si>
  <si>
    <t>Kontrola kontinuity technologických vlákien OK</t>
  </si>
  <si>
    <t>Výstupné správy a protokoly</t>
  </si>
  <si>
    <t>ISD: 470-00, 480-11 Silové napájacie a ovládacie vedenie pre potreby ISD</t>
  </si>
  <si>
    <t>S6</t>
  </si>
  <si>
    <t>Metalické káble</t>
  </si>
  <si>
    <t>S7</t>
  </si>
  <si>
    <t>S9</t>
  </si>
  <si>
    <t>Napájanie</t>
  </si>
  <si>
    <t>Kontrola izolačného stavu a impedancie vypínacej slučky</t>
  </si>
  <si>
    <t>S10</t>
  </si>
  <si>
    <t>Kontrola zemnenia rozvádzačov</t>
  </si>
  <si>
    <t>S11</t>
  </si>
  <si>
    <t>Kontrola uzemnenia - otvorenie šácht, kontrola korodovania</t>
  </si>
  <si>
    <t>R2</t>
  </si>
  <si>
    <t>Rozvádzač</t>
  </si>
  <si>
    <t>Kontrola elektických spojov rozvádzačov, dotiahnutie svoriek a skrutkových spojov</t>
  </si>
  <si>
    <t>R3</t>
  </si>
  <si>
    <t>Kontrola elektrických  zariadení rozvádzačov</t>
  </si>
  <si>
    <t>ISD: 470-00, 480-11, 490-11 Silové napájacie a ovládacie vedenie pre potreby ISD</t>
  </si>
  <si>
    <t>ISD: 470-11.4 Elektrická zabezpečovacia signalizácia</t>
  </si>
  <si>
    <t>EZ1.C</t>
  </si>
  <si>
    <t>Kontrola infrazávor AX100</t>
  </si>
  <si>
    <t>EZ2.C</t>
  </si>
  <si>
    <t>Kontrola mag. detekt. GP001</t>
  </si>
  <si>
    <t>EZ3.C</t>
  </si>
  <si>
    <t>Kontrola napájacej sústavy EZS</t>
  </si>
  <si>
    <t>EZ4.C</t>
  </si>
  <si>
    <t>Kontrola zálož. akumulátorov</t>
  </si>
  <si>
    <t>EZ5.C</t>
  </si>
  <si>
    <t>Kontrola rele. obvodov VRO02</t>
  </si>
  <si>
    <t>EZ6.C</t>
  </si>
  <si>
    <t>Kontrola funkcie RIZ</t>
  </si>
  <si>
    <t>EZ7.C</t>
  </si>
  <si>
    <t>Kontrola hláseni udalostí na PTO</t>
  </si>
  <si>
    <t>EZ8.C</t>
  </si>
  <si>
    <t>Kontrola činnosti EZS</t>
  </si>
  <si>
    <t>EZ9.C</t>
  </si>
  <si>
    <t>ISD: 470-11.7 Technologické uzly</t>
  </si>
  <si>
    <t>KD1U.C</t>
  </si>
  <si>
    <t>TU1b, TU2a</t>
  </si>
  <si>
    <t>Vizuálna kontrola signalizačných stavových LED</t>
  </si>
  <si>
    <t>KD2U.C</t>
  </si>
  <si>
    <t>Vizuálna kontrola prepojovacích káblových spojov</t>
  </si>
  <si>
    <t>KD3U.C</t>
  </si>
  <si>
    <t>Vizuálna kontrola dosky optického prevodníka</t>
  </si>
  <si>
    <t>KD4U.C</t>
  </si>
  <si>
    <t>Vizuálna kontrola modulu prijímača LEV 86 (prevodníka 120/75 Ohm)</t>
  </si>
  <si>
    <t>KD5U.C</t>
  </si>
  <si>
    <t>Vizuálne kontrola modulov optického vysielača</t>
  </si>
  <si>
    <t>KD6U.C</t>
  </si>
  <si>
    <t>Test metalickej trasy - technologický uzol / kamera</t>
  </si>
  <si>
    <t>KD7U.C</t>
  </si>
  <si>
    <t>Premeranie videosignálu a nastavenie korekcií</t>
  </si>
  <si>
    <t>KD8U.C</t>
  </si>
  <si>
    <t>Test komunikácie s kamerou</t>
  </si>
  <si>
    <t>KD9U.C</t>
  </si>
  <si>
    <t>Načítanie stavu kamery prostredníctvom PC</t>
  </si>
  <si>
    <t>KD10U.C</t>
  </si>
  <si>
    <t>Simulovaný test a kontrola otáčania cez PC, alebo BMS</t>
  </si>
  <si>
    <t>KD11U.C</t>
  </si>
  <si>
    <t>Kontrola napájacieho zdroja a jednotlivých napätí</t>
  </si>
  <si>
    <t>KD12U.C</t>
  </si>
  <si>
    <t>Vyčistenie technologického uzla od prachu a nečistôt</t>
  </si>
  <si>
    <t>KD13U.C</t>
  </si>
  <si>
    <t>Kontrola tesnosti skrinky technologického uzla</t>
  </si>
  <si>
    <t>KD14U.C</t>
  </si>
  <si>
    <t>Kontrola oteplenia dosiek technologického uzla</t>
  </si>
  <si>
    <t>KD15U.C</t>
  </si>
  <si>
    <t>Test otáčania kamery, lokálne</t>
  </si>
  <si>
    <t>KD16U.C</t>
  </si>
  <si>
    <t>Test ZOOM objektívu lokálne</t>
  </si>
  <si>
    <t>KD17U.C</t>
  </si>
  <si>
    <t>Test prenosu signálu z kamery do dispečingu</t>
  </si>
  <si>
    <t>KD18U.C</t>
  </si>
  <si>
    <t>Test riadenia kamery z dispečingu</t>
  </si>
  <si>
    <t>KD19U.C</t>
  </si>
  <si>
    <t>Kontrola prepojovacích káblov</t>
  </si>
  <si>
    <t>KD20U.C</t>
  </si>
  <si>
    <t>Kompletná funkčná skúška technologického uzla</t>
  </si>
  <si>
    <t>Výstupné testy a protokoly</t>
  </si>
  <si>
    <t>KD1V.C</t>
  </si>
  <si>
    <t>KD2V.C</t>
  </si>
  <si>
    <t>Vizuálna kontrola prepojovacích káblových prepojov</t>
  </si>
  <si>
    <t>KD3V.C</t>
  </si>
  <si>
    <t>Vizuálna kontrola modulu videodeliča VVE 85</t>
  </si>
  <si>
    <t>KD4V.C</t>
  </si>
  <si>
    <t>KD5V.C</t>
  </si>
  <si>
    <t>TU2.C</t>
  </si>
  <si>
    <t>TU, RPDZ</t>
  </si>
  <si>
    <t>Kontrola skrutkových spojov</t>
  </si>
  <si>
    <t>TU3.C</t>
  </si>
  <si>
    <t>Očistenie zariadení od prachu a nečistôt</t>
  </si>
  <si>
    <t>TU4.C</t>
  </si>
  <si>
    <t>TU</t>
  </si>
  <si>
    <t>Kontrola klimatizačnej jednotky</t>
  </si>
  <si>
    <t>TU5.C</t>
  </si>
  <si>
    <t>Kontrola prepojovacích vodičov</t>
  </si>
  <si>
    <t>TU6.C</t>
  </si>
  <si>
    <t>Kontrola signalizačných stavov stavových LED</t>
  </si>
  <si>
    <t>TU7.C</t>
  </si>
  <si>
    <t>Kontrola pripojovacích vodičov</t>
  </si>
  <si>
    <t>TU8.C</t>
  </si>
  <si>
    <t>Kontrola izolačného stavu prívodov</t>
  </si>
  <si>
    <t>TU9.C</t>
  </si>
  <si>
    <t>Kontrola linky PROFIBUS DP</t>
  </si>
  <si>
    <t>TU10.C</t>
  </si>
  <si>
    <t>Načítanie stavu kariet prostredníctvom PC</t>
  </si>
  <si>
    <t>TU11.C</t>
  </si>
  <si>
    <t>Kontrola napájacích zdrojov a diódového mostíka</t>
  </si>
  <si>
    <t>TU12.C</t>
  </si>
  <si>
    <t>Kontrola prepäťových ochrán</t>
  </si>
  <si>
    <t>TU13.C</t>
  </si>
  <si>
    <t>Kontrola správnej funkcie signálov do systému</t>
  </si>
  <si>
    <t>TU14.C</t>
  </si>
  <si>
    <t>Test komunikácie s nadradeným PLC</t>
  </si>
  <si>
    <t>TU15.C</t>
  </si>
  <si>
    <t>Test komunikácie s operátorským pracoviskom a SCADA systémom</t>
  </si>
  <si>
    <t>TU16.C</t>
  </si>
  <si>
    <t>Kompletná skúška riadiaceho systému</t>
  </si>
  <si>
    <t>ISD: 480-11 Kamerový dohľad</t>
  </si>
  <si>
    <t>KD1.C</t>
  </si>
  <si>
    <t>KD1, KD2</t>
  </si>
  <si>
    <t>Vyčistenie kamerového krytu otočnej kamery zvonku</t>
  </si>
  <si>
    <t>KD2.C</t>
  </si>
  <si>
    <t>KD3.C</t>
  </si>
  <si>
    <t>Demontáž vonkajšieho kamerového krytu otočnej kamery</t>
  </si>
  <si>
    <t>KD4.C</t>
  </si>
  <si>
    <t>Vyčistenie kamerového krytu kamery zvnútra</t>
  </si>
  <si>
    <t>KD8.C</t>
  </si>
  <si>
    <t>Vyčistenie šošoviek objektívu</t>
  </si>
  <si>
    <t>KD9.C</t>
  </si>
  <si>
    <t>Test činnosti objektívu v závislosti od svetelných podmienok</t>
  </si>
  <si>
    <t>KD11.C</t>
  </si>
  <si>
    <t>Test činnosti kamery v závislosti od svetelných podmienok</t>
  </si>
  <si>
    <t>KD12.C</t>
  </si>
  <si>
    <t>Načítanie stavu kamery prostredníctvom Notebook-u</t>
  </si>
  <si>
    <t>KD13.C</t>
  </si>
  <si>
    <t>Kontrola prepäťových ochrán kamery - videosignál, RS485</t>
  </si>
  <si>
    <t>KD14.C</t>
  </si>
  <si>
    <t>Spätná montáž kamery a funkčný test</t>
  </si>
  <si>
    <t>KD19.C</t>
  </si>
  <si>
    <t>Test činnosti statívu v závislosti od povelov ovl. pultu</t>
  </si>
  <si>
    <t>KD22.C</t>
  </si>
  <si>
    <t>KD23.C</t>
  </si>
  <si>
    <t>Kontrola nastavenia otočného statívu na sledované scény</t>
  </si>
  <si>
    <t>KD24.C</t>
  </si>
  <si>
    <t>Spätná montáž kompletu kamery</t>
  </si>
  <si>
    <t>KD25.C</t>
  </si>
  <si>
    <t>Kontrola obrazu sledovanej scény</t>
  </si>
  <si>
    <t>KD26.C</t>
  </si>
  <si>
    <t>Funkčný test kompletu</t>
  </si>
  <si>
    <t>ISD: 490-11 Premenné dopravné značky</t>
  </si>
  <si>
    <t>LN1.C</t>
  </si>
  <si>
    <t>L-PDZ + blikač</t>
  </si>
  <si>
    <t>LN2.C</t>
  </si>
  <si>
    <t>Kontrola porúch a chyb. hl. PDZ</t>
  </si>
  <si>
    <t>LN3.C</t>
  </si>
  <si>
    <t>Kontrola svoriek PDZ</t>
  </si>
  <si>
    <t>LN4.C</t>
  </si>
  <si>
    <t>Kontrola napájacej časti PDZ</t>
  </si>
  <si>
    <t>LN5.C</t>
  </si>
  <si>
    <t>Kontrola vykurovacích jed. PDZ</t>
  </si>
  <si>
    <t>LN6.C</t>
  </si>
  <si>
    <t>Údržba, kontrola a nastavenie pohyblivých častí PDZ</t>
  </si>
  <si>
    <t>LN7.C</t>
  </si>
  <si>
    <t>Údržba mechanických častí PDZ</t>
  </si>
  <si>
    <t>LN8.C</t>
  </si>
  <si>
    <t>Kontrola a miestne testy PDZ</t>
  </si>
  <si>
    <t>Tunel Horelica - technologická časť: 206-13 Požiarny vodovod</t>
  </si>
  <si>
    <t>ČS - AT</t>
  </si>
  <si>
    <t>Vodovod</t>
  </si>
  <si>
    <t>ČS - v Kysuci</t>
  </si>
  <si>
    <t>Tunel Horelica - technologická časť: 206-51 Napájanie elektrickou energiou, časť MG+UPS</t>
  </si>
  <si>
    <t>Dieselgenerátor
MG PETRA 350 CSC</t>
  </si>
  <si>
    <t>Odborná prehliadka a správa o odbornej prehliadke el. zariadenia</t>
  </si>
  <si>
    <t>UPS 1, 2, BY-PASS</t>
  </si>
  <si>
    <t>Odstránenie prachu, výmena prachových filtrov</t>
  </si>
  <si>
    <t>Kontrola mechanickej funkčnosti ventilátorov</t>
  </si>
  <si>
    <t>Kontrola dotiahnutia svoriek el. svorkovníc a el. spojov</t>
  </si>
  <si>
    <t>Kapacitný test batérií</t>
  </si>
  <si>
    <t>Spísanie záverečného protokolu o vykonaní prehliadky</t>
  </si>
  <si>
    <t>Prípadné vyhotovenie návrhu na vykonanie opravy, resp. doporučenia na výmenu batérií a pod.</t>
  </si>
  <si>
    <t>Odborná prehliadka a správa o odbornej prehliadke el. zariadenia (spolu 2x UPS + 2x BM)</t>
  </si>
  <si>
    <r>
      <rPr>
        <b/>
        <sz val="10"/>
        <color indexed="8"/>
        <rFont val="Calibri"/>
        <family val="2"/>
        <charset val="238"/>
      </rPr>
      <t>Kontrola elektrického rozvádzača MG:</t>
    </r>
    <r>
      <rPr>
        <sz val="10"/>
        <color indexed="8"/>
        <rFont val="Calibri"/>
        <family val="2"/>
        <charset val="238"/>
      </rPr>
      <t xml:space="preserve">
- čistoty rozvádzača
- svoriek elektrických spojov a ich prípadné dotiahnutie
- funkcia automatického testu
- funkcia elektrických ochrán</t>
    </r>
  </si>
  <si>
    <r>
      <rPr>
        <b/>
        <sz val="10"/>
        <color indexed="8"/>
        <rFont val="Calibri"/>
        <family val="2"/>
        <charset val="238"/>
      </rPr>
      <t>Simulácia výadku el. siete  a kontrola automatického nábehu MG:</t>
    </r>
    <r>
      <rPr>
        <sz val="10"/>
        <color indexed="8"/>
        <rFont val="Calibri"/>
        <family val="2"/>
        <charset val="238"/>
      </rPr>
      <t xml:space="preserve">
- kontrola dosiahnutia požadovaných prevádzkových parametrov po dobu cca 10 minút
- kontrola chodu a tesnosti spojov (so zameraním na prípadné vytekanie prevádzkových náplní)
- kontrola chodu generátora</t>
    </r>
  </si>
  <si>
    <r>
      <rPr>
        <b/>
        <sz val="10"/>
        <color indexed="8"/>
        <rFont val="Calibri"/>
        <family val="2"/>
        <charset val="238"/>
      </rPr>
      <t>Kontrola základných funkcií záložného zdroja:</t>
    </r>
    <r>
      <rPr>
        <sz val="10"/>
        <color indexed="8"/>
        <rFont val="Calibri"/>
        <family val="2"/>
        <charset val="238"/>
      </rPr>
      <t xml:space="preserve">
- zapnutie a vypnutie
- normálne prevádzkové parametre (prítomná sieť)
- režim zálohovania (simulácia výpadku siete, prechod do sieťového režimu)
- dobíjanie batérií (korektné ukončenie)
- simulácia preťaženia (ak je to možné)
- manuálny By-Pass (ak je možné)
- komunikácia (ak je súčasťou UPS)</t>
    </r>
  </si>
  <si>
    <t>VN rozvodňa</t>
  </si>
  <si>
    <t>Technicko-organizačné opatrenia - práce na príkaz B, zaistenie pracoviska</t>
  </si>
  <si>
    <t>Kontrola kábelových trás - uloženie kábelov, rošty, žľaby, prepážky</t>
  </si>
  <si>
    <t>Kontrola uzemnenia - otváranie šácht, kontrola korodovania</t>
  </si>
  <si>
    <t>VN rozvádzač R1</t>
  </si>
  <si>
    <t>Vizuálna kontrola mechanických častí VN rozvádzačov</t>
  </si>
  <si>
    <t>Utiahnutie všetkých el. spojov (hlavný systém prípojníc, odpínače, meracie prístroje, káble, ...) na správny moment podľa návodu na montáž</t>
  </si>
  <si>
    <t>Vyčistenie všetkých častí (odpínače, výkonové vypínače, ovl. mechanizmy a motory, ...) vysávačom a ich vizuálna kontrola</t>
  </si>
  <si>
    <t>Vykonanie zapnutia / vypnutia všetkých odpínačov a výkonových vypínačov, vrátane zemniacich nožov</t>
  </si>
  <si>
    <t>Pripojenie pomocného ovládacieho napätia (bez privedených impulzov diaľkového ovládania), na všetkých motoricky ovládaných prístrojoch a ovl. mechanizmoch vykonať jeden spínací cyklus</t>
  </si>
  <si>
    <t>Vyčistenie prípojnicového a káblového priestoru (spodok odpínača, prístrojových transformátorov, vodičov a výkonových vypínačov)</t>
  </si>
  <si>
    <t>Prítomnosť ovlád. napätia polohy vypínačov VN, vizuálna kontrola v kobkách</t>
  </si>
  <si>
    <t>Kontrola stavu ochrán</t>
  </si>
  <si>
    <t>VN transformátor T1, T2</t>
  </si>
  <si>
    <t>Vizuálna kontrola mechanických častí skríň VN transformátorov</t>
  </si>
  <si>
    <t>Odpojenie transformátora od všetkých prívodov i uzemnených uzlov</t>
  </si>
  <si>
    <t>Kontrola stavu prúdových svoriek a kontaktných plôch</t>
  </si>
  <si>
    <t>Meranie izolačných odporov vinutia proti sebe a proti zemi</t>
  </si>
  <si>
    <t xml:space="preserve">Kontrola vinutia, vývodov (poškodenie) </t>
  </si>
  <si>
    <t>Vyčistenie častí tansformátorov od nečistôt a prachu ich vizuálna kontrola</t>
  </si>
  <si>
    <t>Prefúknutie fransformátora stlačeným suchým vzduchom</t>
  </si>
  <si>
    <t>Utiahnutie svoriek vývodov a odbočiek vinutia na správny moment podľa návodu na montáž</t>
  </si>
  <si>
    <t>Kontrola ochranných zariadení (tepelná ochrana, dverný spínač)</t>
  </si>
  <si>
    <t>Overenie funkčnosti relé tepelnej ochrany</t>
  </si>
  <si>
    <t>Kontrola uzemnenia</t>
  </si>
  <si>
    <t>Overenie správnosti vetrania skrine (očistenie od nečistôt)</t>
  </si>
  <si>
    <t>Napájanie tunela NN</t>
  </si>
  <si>
    <t>Verejné osvetlenie</t>
  </si>
  <si>
    <t>Tunel Horelica - technologická časť: 206-51 Napájanie elektrickou energiou</t>
  </si>
  <si>
    <t>Tunel Horelica - technologická časť: 206-52 Centrálny riadiaci systém</t>
  </si>
  <si>
    <t>R-CRS</t>
  </si>
  <si>
    <t>Kontrola systémovej komunikácie - Industrial Ethernet</t>
  </si>
  <si>
    <t>Test komunikácie s operátorským pracoviskom</t>
  </si>
  <si>
    <t>Skúška redundancie riadiaceho systému</t>
  </si>
  <si>
    <t>Analýzy systémových chybových hlásení</t>
  </si>
  <si>
    <t>Analýzy využitia systémových prostriedkov – pamäť, zaťaženie CPU</t>
  </si>
  <si>
    <t>Kontrola záložnej batérie SIMATIC</t>
  </si>
  <si>
    <t>R-TNR</t>
  </si>
  <si>
    <t>TU, R-CNR</t>
  </si>
  <si>
    <t>Kontrola Klima jednotky</t>
  </si>
  <si>
    <t>Kontrolné záložnej batérie SIMATIC</t>
  </si>
  <si>
    <t>PS 206.54</t>
  </si>
  <si>
    <t>Kontrola signálov EPS</t>
  </si>
  <si>
    <t>Tunel Horelica - technologická časť: 206-52 Centrálny riadiaci systém, časť Vizualizácia</t>
  </si>
  <si>
    <t>PC WinCC</t>
  </si>
  <si>
    <t>Kontrola systémových prostriedkov - PC, switch</t>
  </si>
  <si>
    <t>Údržba a kontrola systémových databáz</t>
  </si>
  <si>
    <t>Kontrola archívov</t>
  </si>
  <si>
    <t>Zálohovanie dát</t>
  </si>
  <si>
    <t>Vykonanie testov funkčnosti redundancie WinCC</t>
  </si>
  <si>
    <t>Kontrola systémovej komunikácie - LAN</t>
  </si>
  <si>
    <t>Analýza možných chýb</t>
  </si>
  <si>
    <t>Tunel Horelica - technologická časť: 206-52 Centrálny riadiaci systém, časť Meranie fyzikálnych veličín</t>
  </si>
  <si>
    <t>Merač opacity</t>
  </si>
  <si>
    <t>Kalibrácia snímača</t>
  </si>
  <si>
    <t>Merač CO</t>
  </si>
  <si>
    <t>Merač rýchlosti a smeru vetra</t>
  </si>
  <si>
    <t>Merač diferenčného tlaku</t>
  </si>
  <si>
    <t>Merač teploty</t>
  </si>
  <si>
    <t>Tunel Horelica - technologická časť: 206-53 SOS kabíny</t>
  </si>
  <si>
    <t>SOS</t>
  </si>
  <si>
    <t>Kontrola a vyčistenie hlavného a orientačného osvetlenia SOS skrine</t>
  </si>
  <si>
    <t>Kontrola a vyčistenie rozvádzačovej časti SOS skrine</t>
  </si>
  <si>
    <t>Kontrola a vyčistenie rozvádzača RSOSx a telefonnej skrinky MXSOSx (dotiahnutie vodivých spojov, kontrola stavu a označenia inštalovaných prístrojov)</t>
  </si>
  <si>
    <t>Kontrola a vyčistenie zásuvkových vývodov SOS skrine</t>
  </si>
  <si>
    <t>Kontrola a vyčistenie DZ telefón a obojstranného svetelného blikača</t>
  </si>
  <si>
    <t>Kontrola stavu a označenia káblových spojov realizovaných v rámci dodávky PS</t>
  </si>
  <si>
    <t>Preskúšanie všetkých funkcií SOS skrine podľa TP výrobcu</t>
  </si>
  <si>
    <t>Preskúšanie signálov na CRS tunela</t>
  </si>
  <si>
    <t>Kontrola a vyčistenie rozvádzača R-SOS (kontrola vodivých spojov, kontrola stavu a označenia inštalovaných prístrojov)</t>
  </si>
  <si>
    <t>Kontrola izolačného stavu a zemnenia v SOS skriniach s použitím ciachovaných prístrojov vrátane zhotovenia záznamu o meraní</t>
  </si>
  <si>
    <t>Tunel Horelica - technologická časť: 206-53.1 Uzavretý TV okruh</t>
  </si>
  <si>
    <t>Kamerový dohľad - pevná kamera</t>
  </si>
  <si>
    <t>Pevná kamera</t>
  </si>
  <si>
    <t>Objektív</t>
  </si>
  <si>
    <t>Kontrola nastavenia polohy pevnej kamery pre potreby dispečerov</t>
  </si>
  <si>
    <t>Ochranný kryt kamery</t>
  </si>
  <si>
    <t>Kontrola vyhrievania krytu (čelného skla  a dosky pre upevnenie kamery)</t>
  </si>
  <si>
    <t>Demontáž vonkajšieho kamerového krytu kamery</t>
  </si>
  <si>
    <t>Test napájacieho napätia na konektore kamery zvnútra krytu, kontrola prepäťových ochrán krytu</t>
  </si>
  <si>
    <t>Kamerový dohľad - otočná kamera (kamera, zoom objektív, otočný statív)</t>
  </si>
  <si>
    <t>Kamera</t>
  </si>
  <si>
    <t>Zoom objektív</t>
  </si>
  <si>
    <t>Otočný statív</t>
  </si>
  <si>
    <t>Vyčistenie krytu otočneno statívu zvnútra, premazanie prevodov, kontrola vyhrievania statívu</t>
  </si>
  <si>
    <t>AK 187</t>
  </si>
  <si>
    <t>Kontrola nastavenia otočného statívu na sledované scény, kontrola pozícií</t>
  </si>
  <si>
    <t>Kamerový komplet</t>
  </si>
  <si>
    <t>Prenosový systém - prijímače LEV 86/16-19" a LEV 100-19"</t>
  </si>
  <si>
    <t>LEV 86/LEV 100/TM1</t>
  </si>
  <si>
    <t>Vizuálna kontrola signalizačných stavových LED na moduloch LEV a trafomodule TM 1</t>
  </si>
  <si>
    <t>BGT 3HU+ LEV moduly</t>
  </si>
  <si>
    <t>Komplet BGT 3HU vrátane modulov</t>
  </si>
  <si>
    <t xml:space="preserve">Kontrola oteplenia napájacieho zdroja TM 1, dosiek LEV 86 a LEV 100  (5 x LEV 100 a 5 x LEV 86) </t>
  </si>
  <si>
    <t xml:space="preserve">Kontrola napájacieho zdroja a jednotlivých napätí (5 x LEV 100 a 5 x LEV 86) </t>
  </si>
  <si>
    <t>LEV 86 a LEV 100</t>
  </si>
  <si>
    <t xml:space="preserve">Premeranie kvality videosignálu a nastavenie korekcií na LEV moduloch </t>
  </si>
  <si>
    <t>Kam. dohľad - komplet akt. videorozbočovač pre 15 kamier</t>
  </si>
  <si>
    <t>Komplet VVE 85</t>
  </si>
  <si>
    <t>Vizuálna kontrola signalizačných stavových LED na moduloch VVE 85 a trafomodule TM 1</t>
  </si>
  <si>
    <t>Komplet VVE 86</t>
  </si>
  <si>
    <t>Kontrola oteplenia napájacieho zdroja TM 1 a modulov aktívneho videorozbočovača (8 x VVE 85)</t>
  </si>
  <si>
    <t>Komplet VVE 87</t>
  </si>
  <si>
    <t>Kontrola kvality videosignálu na výstupe z videorozbočovača</t>
  </si>
  <si>
    <t>Vizuálna kontrola signalizačných stavových LED a digitálneho displeja so stavovými údajmi, vrátane oteplenia</t>
  </si>
  <si>
    <t>Test prepínania kamier a zobrazenia mutiscreen</t>
  </si>
  <si>
    <t>Test komunikácie s PVIEW stanicou</t>
  </si>
  <si>
    <t>PVIEW</t>
  </si>
  <si>
    <t>Test spojenia s PVIEW stanicou, kontrola kvality a rýchlosti prenosu, kontrola nastavenia PVIEW</t>
  </si>
  <si>
    <t>Kamerový dohľad - videocentrála VAZ 202</t>
  </si>
  <si>
    <t>videocentrála VAZ</t>
  </si>
  <si>
    <t xml:space="preserve">Vizuálna kontrola signalizačných stavových LED </t>
  </si>
  <si>
    <t>Vizuálna kontrola prepojovacích káblových spojov, prepojov a prípojov, putov, externých kontaktov</t>
  </si>
  <si>
    <t>Kontrola oteplenia dosiek ústredne VAZ</t>
  </si>
  <si>
    <t>Kontrola komunikácia jednotlivých dosiek videoústredne navzájom cez servisný pult</t>
  </si>
  <si>
    <t>Simulovaný test ústredne prostredníctvom PC a servisného programu pre kontrolu alarm vstupov</t>
  </si>
  <si>
    <t>Test prepínania kamier cez pulty BVZ 1 a 2</t>
  </si>
  <si>
    <t>Test prepínania monitorov  cez pulty BVZ 1 a 2</t>
  </si>
  <si>
    <t>Test otáčania otočných statívov  cez pulty BVZ 1 a 2</t>
  </si>
  <si>
    <t>Test komunikácie s ovládacími pultami</t>
  </si>
  <si>
    <t>Test komunikácie s riadiacim systémom</t>
  </si>
  <si>
    <t>Kompletná funkčná skúška videoústredne</t>
  </si>
  <si>
    <t>Záverečný test celého systému</t>
  </si>
  <si>
    <t xml:space="preserve">Archivácia nastavených parametrov ústredne VAZ  </t>
  </si>
  <si>
    <t>19" skriňa/1-2</t>
  </si>
  <si>
    <t>Vyčistenie 19" skrine od prachu a nečistôt</t>
  </si>
  <si>
    <t>MDT421S</t>
  </si>
  <si>
    <t>TH-42LF30ER</t>
  </si>
  <si>
    <t>Kamerový dohľad - velín - prijímacia strana</t>
  </si>
  <si>
    <t>Komplet AWS 3000 RE+ ADS 1250 Astr</t>
  </si>
  <si>
    <t>Vizuálna kontrola signalizačných stavových LED na moduloch optického prijímača pre videosignál a dáta RS 485 A strana</t>
  </si>
  <si>
    <t xml:space="preserve">Kontrola oteplenia modulov optického vysielača pre prenos videosignálu a dáta-A strana. Kontrola oteplenia zdroja MC 11 </t>
  </si>
  <si>
    <t>Komplet AWS 3000 RE</t>
  </si>
  <si>
    <t>Premeranie kvality videosignálu za demodulátorom VFD prijímača AWS 3000, korekcia</t>
  </si>
  <si>
    <t>Kontrola optických prepojov na vstupe do prijímača AWS 3000 RE a ADS 1250, kontrola  VF prepojov medzi optickým prijímačom AWS 3000 a aktívnym videorozbočovačom VVE 85</t>
  </si>
  <si>
    <t>VVE 85</t>
  </si>
  <si>
    <t>Vizuálna kontrola modulu videodeliča VVE 85 a kontrola kvality signálu</t>
  </si>
  <si>
    <t>Tunel Horelica - technologická časť: 206-54 Elektrická požiarna signalizácia</t>
  </si>
  <si>
    <t xml:space="preserve"> * Všetky činnosti musia byť vykonávané v zmysle vyhlášky MV SR č. 726/2002</t>
  </si>
  <si>
    <t>Tunel Horelica - technologická časť: 206-55 Bezdrôtové spojenie</t>
  </si>
  <si>
    <t>Oceľová konštrukcia</t>
  </si>
  <si>
    <t>Tunel Horelica - technologická časť: 206-56 Osvetlenie</t>
  </si>
  <si>
    <t>Tunel Horelica - technologická časť: 206-57 Vetranie</t>
  </si>
  <si>
    <t>Axiálny prúdový ventilátor APW 630</t>
  </si>
  <si>
    <t>Upevnenie lopatiek obežného kolesa</t>
  </si>
  <si>
    <t>Stav a dotiahnutie ochranných mreží</t>
  </si>
  <si>
    <t>Stav a dotiahnutie všetkých skrutiek</t>
  </si>
  <si>
    <t>Zanesenie povrchu lopatiek</t>
  </si>
  <si>
    <t>Motor ANGA 160 MG</t>
  </si>
  <si>
    <t>Vyčistenie chladiacich plôch</t>
  </si>
  <si>
    <t>Pevné dotiahnutie elektr. prívodov</t>
  </si>
  <si>
    <t>Skriňa prevodníkov</t>
  </si>
  <si>
    <t>Snímač otáčok ISN 521 A</t>
  </si>
  <si>
    <t>Ročná kontrola izolačného stavu</t>
  </si>
  <si>
    <t>Prevodník vibrácií JPK 2.2</t>
  </si>
  <si>
    <t>Kontrola nastavenia snímačov (vykoná autorizovaná firma)</t>
  </si>
  <si>
    <t>Vetranie v spojkách</t>
  </si>
  <si>
    <t>Protipožiarna klapka PKMS 90</t>
  </si>
  <si>
    <t>Funkčná skúška a revízia</t>
  </si>
  <si>
    <t>Obslužný objekt-vetranie</t>
  </si>
  <si>
    <t>Tunel Horelica - technologická časť: 206-58 Riadenie dopravy</t>
  </si>
  <si>
    <t>Kontrola svoriek</t>
  </si>
  <si>
    <t>Kontrola napájacej časti</t>
  </si>
  <si>
    <t>Kontrola porúch a chybových hlásení</t>
  </si>
  <si>
    <t>Kontrola vykurovacej jednotky</t>
  </si>
  <si>
    <t>Údržba mechanických častí</t>
  </si>
  <si>
    <t>Kontrola a nastavenie pohyblivých častí</t>
  </si>
  <si>
    <t>Presvetlená značka ÚC</t>
  </si>
  <si>
    <t>Kontrola svetelného zdroja</t>
  </si>
  <si>
    <t>Osvetlenie núdzových východov SecuLED</t>
  </si>
  <si>
    <t>Kontrola a vyčistenie rozvádzačov (RNO1, RNO2)</t>
  </si>
  <si>
    <t>Kontrola činnosti mechanických častí elektrických obvodov rozvádzača (RNO1, RNO2)</t>
  </si>
  <si>
    <t>Kontrola dotiahnutia svoriek elektrických svorkovníc a elektrických spojov (RNO1, RNO2)</t>
  </si>
  <si>
    <t>Kontrola prepojovacich vodičov (RNO1, RNO2)</t>
  </si>
  <si>
    <t>Kontrola signalizačných stavových LED (RNO1, RNO2)</t>
  </si>
  <si>
    <t>Kontrola svetelného zdroja SecuLED, očistenie svietidiel (LED osvetlenie)</t>
  </si>
  <si>
    <t>Kontrola svetelného zdroja vyčistenie paraboly</t>
  </si>
  <si>
    <t>Kontrola sieťovej riadiacej jednotky vrátane SW</t>
  </si>
  <si>
    <t>Kontrola výkonových zosilňovačov Prasideo</t>
  </si>
  <si>
    <t>Kontrola nabíjača batérií</t>
  </si>
  <si>
    <t>Kontrola koncovej a riadiacej dosky dohľadu nad linkami</t>
  </si>
  <si>
    <t>Kontrola stanice a klávesnice hlásateľa</t>
  </si>
  <si>
    <t>Kontrola EVAC tlakových reproduktorov</t>
  </si>
  <si>
    <t>Akustická skúška tunelových reproduktorov</t>
  </si>
  <si>
    <t>SO 470-00, 480-11 Silové napájacie a ovládacie vedenie pre potreby ISD</t>
  </si>
  <si>
    <t>SO 470-00, 480-11, 490-11 Silové napájacie a ovládacie vedenie pre potreby ISD</t>
  </si>
  <si>
    <t>SO 470-11.4 Elektrická zabezpečovacia signalizácia</t>
  </si>
  <si>
    <t>SO 480-11 Kamerový dohľad</t>
  </si>
  <si>
    <t>SO 490-11 Premenné dopravné značenie</t>
  </si>
  <si>
    <t>SO 206.13 Požiarny vodovod</t>
  </si>
  <si>
    <t>PS 206.51 Napájanie elektrickou energiou, časť MG+UPS</t>
  </si>
  <si>
    <t>PS 206.51 Napájanie elektrickou energiou</t>
  </si>
  <si>
    <t>PS 206.52 Centrálny riadiaci systém</t>
  </si>
  <si>
    <t>PS 206.52 Centrálny riadiaci systém, časť Vizualizácia</t>
  </si>
  <si>
    <t>PS 206.52 Centrálny riadiaci systém, časť Meranie fyzikálnych veličín</t>
  </si>
  <si>
    <t>PS 206.53 SOS kabíny</t>
  </si>
  <si>
    <t>PS 206.53.1 Uzavretý TV okruh</t>
  </si>
  <si>
    <t>PS 206.54 Elektrická požiarna signalizácia</t>
  </si>
  <si>
    <t>PS 206.55 Bezdrôtové spojenie</t>
  </si>
  <si>
    <t>PS 206.56 Osvetlenie</t>
  </si>
  <si>
    <t>PS 206.57 Vetranie</t>
  </si>
  <si>
    <t>PS 206.58 Riadenie dopravy</t>
  </si>
  <si>
    <t>ISD - Servis</t>
  </si>
  <si>
    <t>Tunel Horelica  - Servis</t>
  </si>
  <si>
    <t>Požiarne núdzové osvetlenie</t>
  </si>
  <si>
    <t>Kontrola napájacej časti, prepojovacích vodičov a svorkovníc</t>
  </si>
  <si>
    <t>Kontrola riadiacej jednotky presvetlenej združenej značky</t>
  </si>
  <si>
    <t>Test spínania vrátane kontroly regulácie - lokálne, z CRS</t>
  </si>
  <si>
    <t>Kontrola skurutkových spojov a konštrukcie uchytenia</t>
  </si>
  <si>
    <t>Osvetlenie nášľapných plôch</t>
  </si>
  <si>
    <t>Vizuálna kontrola neporušiteľnosti krytia, tesnosti ochranných krytov a čistoty skiel svietidiel</t>
  </si>
  <si>
    <t>Kontrola riadiacej jednotky svietidla</t>
  </si>
  <si>
    <t>Kontrola (oprava) upevnenia svietidla na nosnú konštrukciu (konzolu)</t>
  </si>
  <si>
    <t>Kontrola (oprava) upevnenia nosnej konštrukcie (konzoly) k osteniu tunela</t>
  </si>
  <si>
    <t>Kontrola skrine LED PDZ zvonku a vnútra, očistenie</t>
  </si>
  <si>
    <t>Kontrola LED a jednotlivých symbolov</t>
  </si>
  <si>
    <t>Kontrola a lokálny test komunikácie PDZ s CRS</t>
  </si>
  <si>
    <t>Diagnostika PDZ</t>
  </si>
  <si>
    <t>Kontrola skrutkových spojov a konštrukcie pre DZ</t>
  </si>
  <si>
    <t>LED PDZ (A1/2, B/C, A1T, A2T, BT, Inf. tabule)</t>
  </si>
  <si>
    <t>Kontrola skrine merača zvonku a vnútra, očistenie</t>
  </si>
  <si>
    <t>Kontrola a lokálny test väzieb merača s CRS</t>
  </si>
  <si>
    <t>Diagnostika</t>
  </si>
  <si>
    <t>Kontrola skrutkových spojov a konštrukcie pre zobrazovač</t>
  </si>
  <si>
    <t>Kontrola štatistických PC</t>
  </si>
  <si>
    <t>Zálohovanie štatistických dát</t>
  </si>
  <si>
    <t>Informatívne merače rýchlosti</t>
  </si>
  <si>
    <t>Kontrola telesa CSS - očistenie LED semafóru</t>
  </si>
  <si>
    <t>Testy CSS z CRS</t>
  </si>
  <si>
    <t>Kontrola skrutkových spojov a konštrukcie pre CSS</t>
  </si>
  <si>
    <t>Frekvenčné meniče</t>
  </si>
  <si>
    <t>kontrola, čistenie, nastavenie</t>
  </si>
  <si>
    <t>PDZL F1 + blikač</t>
  </si>
  <si>
    <t>Dopravné svetelné návestidlá - CSS LED</t>
  </si>
  <si>
    <t>Kontrola blikača a vyčistenie paraboly</t>
  </si>
  <si>
    <t>Kontrola a očistenie LED gombíku</t>
  </si>
  <si>
    <t>Kontrola funkčnosti a test riadenia s CRS</t>
  </si>
  <si>
    <t>Kontrola generátora</t>
  </si>
  <si>
    <t>Kontrola stavu značiek a blikačov</t>
  </si>
  <si>
    <t>Dieselgenerátor MG PETRA 350 CSC</t>
  </si>
  <si>
    <t>Kontrola nastavenia a test HDD DMS, Sense Klient, Sense Stena, kontrola kvality záznamov</t>
  </si>
  <si>
    <t>Výmena filtrov na chladiacich ventilároroch DMS, Sense Klient a Sense Stena</t>
  </si>
  <si>
    <t>Systém Fujitsu a Daikin</t>
  </si>
  <si>
    <t>PTO, PP1, PP2</t>
  </si>
  <si>
    <t>Dopravné LED gombíky - SmartStud</t>
  </si>
  <si>
    <t>DMS-240-HSR, Sense Server, Klient, Stena</t>
  </si>
  <si>
    <t>Kompletná funkčná skúška digitálneho záznamu, záznamu jednotlivých kamier, kopírovanie nastavených parametrov</t>
  </si>
  <si>
    <t>Encoder 1, 2</t>
  </si>
  <si>
    <t>Načítanie-export dát a chybových stavov DMS, Sense server, Sense klient a Sense Stena</t>
  </si>
  <si>
    <t>Diagnostika stavu</t>
  </si>
  <si>
    <t>Rádio</t>
  </si>
  <si>
    <t>Rádiové spojenie</t>
  </si>
  <si>
    <t>Vizuálna kontrola zariadení</t>
  </si>
  <si>
    <t>Kontrola vyžarovacích parametrov antén PTO ZP</t>
  </si>
  <si>
    <t>Meranie príjmu rádiového signálu PTO ZP</t>
  </si>
  <si>
    <t>Kontrola konektorov, spojov rádiového vyžarovacieho kábla</t>
  </si>
  <si>
    <t>Vizuálna kontrola vyžarovacieho kabelu</t>
  </si>
  <si>
    <t>Kontrola odbočovacích splitrov do UC - meranie útlmových parametrov</t>
  </si>
  <si>
    <t>Kontrola prepojovacích dilatačných bodov</t>
  </si>
  <si>
    <t>Kontrola konektorov celého vyžarovacieho systému tunela a UC</t>
  </si>
  <si>
    <t xml:space="preserve">Kontrola a dotiahnutie montážnych klipov vyžarovacieho kabelu </t>
  </si>
  <si>
    <t>Meranie vyžarovacích parametrov v tuneli a UC - FM, 160MHz, MATRA,400MHz</t>
  </si>
  <si>
    <t>Kontrola stavu celého rádiového systému PTO ZP</t>
  </si>
  <si>
    <t>Zmeranie parametrov rádiových systémov tunela RX, TX</t>
  </si>
  <si>
    <t>Kontrola útlmových parametrov združovacích obvodov</t>
  </si>
  <si>
    <t>Kontrola prepojovacích káblov aktívnych a pasívnych častí technológie</t>
  </si>
  <si>
    <t>Kontrola parametrov napájacích obvodov technológie</t>
  </si>
  <si>
    <t>Zmeranie rádiových FM vysielačov, prijímačov, enkoderov</t>
  </si>
  <si>
    <t>Zmeranie útlmových parametrov FM Rozbočovačov</t>
  </si>
  <si>
    <t>Kontrola stavu celého rádiového systému Tunel, PTO ZP, PTO Horelica</t>
  </si>
  <si>
    <t>Zmeranie útlmových parametrov optickej trasy  ZP</t>
  </si>
  <si>
    <t>Zmeranie parametrov systému MATRA - RX, TX</t>
  </si>
  <si>
    <t>Kontrola napájacích obvodov systému MATRA</t>
  </si>
  <si>
    <t>Kontrola chybových hlásení do systému CRS</t>
  </si>
  <si>
    <t>Kontrola a vyčistenie zariadení dispečerského pracoviska PTO ZP</t>
  </si>
  <si>
    <t>Kontrola a vyčistenie rádiového pultu pre vstup do FM</t>
  </si>
  <si>
    <t xml:space="preserve">Kontrola a nastavenie systému GSM </t>
  </si>
  <si>
    <t>Protokol k profylaktickej prehliadke rádiových zariadení</t>
  </si>
  <si>
    <t>Tunel GSM</t>
  </si>
  <si>
    <t>Kontrola prepojovacích kabelov aktívnych a pasívnych častí</t>
  </si>
  <si>
    <t>Vizuálna kontrola, vyčistenie a odskúšanie záznamového zariadenia</t>
  </si>
  <si>
    <t>Vizuálna kontrola a vyčistenie pracoviska PTO Horelica (ovládacích konzol, 19´´ rack)</t>
  </si>
  <si>
    <t>Kontrola izolačných stavov MK a diaľkových MK</t>
  </si>
  <si>
    <t>Odborná prehliadka, Odborná skúška, Revízna správa, meranie uzemnenia, bleskozvod</t>
  </si>
  <si>
    <t>VN pomôcky</t>
  </si>
  <si>
    <t xml:space="preserve">Odborná prehliadka, Odborná skúška, Revízna správa </t>
  </si>
  <si>
    <t>Kontrola a revízna správa (uzemnenie, bleskozvod, statika)</t>
  </si>
  <si>
    <t>Hasiace prístroje</t>
  </si>
  <si>
    <t>Kontrola (potvrdenie) prenosných hasiacich prístrojov</t>
  </si>
  <si>
    <t>SO 470-11.7_1 Technologické uzly (kamerový dohľad)</t>
  </si>
  <si>
    <t>SO 470-11.7_2  Technologické uzly (premenné dopravné značenie)</t>
  </si>
  <si>
    <r>
      <rPr>
        <u/>
        <sz val="10"/>
        <color indexed="8"/>
        <rFont val="Calibri"/>
        <family val="2"/>
        <charset val="238"/>
      </rPr>
      <t xml:space="preserve">Profylaktická prehliadka MG - </t>
    </r>
    <r>
      <rPr>
        <b/>
        <u/>
        <sz val="10"/>
        <color indexed="10"/>
        <rFont val="Calibri"/>
        <family val="2"/>
        <charset val="238"/>
      </rPr>
      <t>ročná = 1 ÚKON</t>
    </r>
    <r>
      <rPr>
        <sz val="10"/>
        <color indexed="8"/>
        <rFont val="Calibri"/>
        <family val="2"/>
        <charset val="238"/>
      </rPr>
      <t xml:space="preserve">
</t>
    </r>
    <r>
      <rPr>
        <b/>
        <sz val="10"/>
        <color indexed="8"/>
        <rFont val="Calibri"/>
        <family val="2"/>
        <charset val="238"/>
      </rPr>
      <t>Kontrola motora MG:</t>
    </r>
    <r>
      <rPr>
        <sz val="10"/>
        <color indexed="8"/>
        <rFont val="Calibri"/>
        <family val="2"/>
        <charset val="238"/>
      </rPr>
      <t xml:space="preserve">
- čistoty motora
- olejovej náplne
- stavu hladiny paliva
- stavu hladiny chladiacej kvapaliny
- znečistenia vzduchového filtra
- napnutia klinového remeňa
- dobitia štartovacieho akumulátora, dotiahnutie svoriek akumulátora a ich ochrana špeciálnym tukom
- funkčnosti dobíjačky akumulátora
- funkčnosti predohrevu motora
- kontrola/nastavenie ventilovej vôle a elektronickej vstrekovacej jednotky (len vyškolená osoba)
- kontrola ochrany motora
- výmena termostatov chladiaceho systému
- kontrola/vyčistenie/skalibrovanie otáčkových/časovacích snímačov
- kontrola turbodúchadla
- kontrola dobíjacieho alternátora
- kontrola štartéra
- kontrola čerpadla chladiva</t>
    </r>
  </si>
  <si>
    <r>
      <rPr>
        <u/>
        <sz val="10"/>
        <color indexed="8"/>
        <rFont val="Calibri"/>
        <family val="2"/>
        <charset val="238"/>
      </rPr>
      <t xml:space="preserve">Profylaktická prehliadka UPS </t>
    </r>
    <r>
      <rPr>
        <u/>
        <sz val="10"/>
        <color indexed="10"/>
        <rFont val="Calibri"/>
        <family val="2"/>
        <charset val="238"/>
      </rPr>
      <t>= 1 ÚKON</t>
    </r>
    <r>
      <rPr>
        <sz val="10"/>
        <color indexed="8"/>
        <rFont val="Calibri"/>
        <family val="2"/>
        <charset val="238"/>
      </rPr>
      <t xml:space="preserve">
</t>
    </r>
    <r>
      <rPr>
        <b/>
        <sz val="10"/>
        <color indexed="8"/>
        <rFont val="Calibri"/>
        <family val="2"/>
        <charset val="238"/>
      </rPr>
      <t>Vizuálna kontrola záložného zdroja:</t>
    </r>
    <r>
      <rPr>
        <sz val="10"/>
        <color indexed="8"/>
        <rFont val="Calibri"/>
        <family val="2"/>
        <charset val="238"/>
      </rPr>
      <t xml:space="preserve">
- elektronických dosiek
- kabeláže
- ventilátorov
- znečistenia ventilačných otvorov (filtrov)
- batérií</t>
    </r>
  </si>
  <si>
    <t>Príloha č. 11 - Sumár k Prílohe č. 12</t>
  </si>
  <si>
    <t>Príloha č. 11 – Cena za servis a údržbu (Tabuľka c.11)</t>
  </si>
  <si>
    <t>Dymový hlásič</t>
  </si>
  <si>
    <t>Kalibrácia snímača a kontrola riadiacej jednotky</t>
  </si>
  <si>
    <t>EPS</t>
  </si>
  <si>
    <t>Vizuálna kontrola zariadení EPS</t>
  </si>
  <si>
    <t>Denná kontrola EPS v zmysle vyhlášky MV SR č. 726/2002 Z.z.</t>
  </si>
  <si>
    <t>Mesačná kontrola EPS v zmysle vyhlášky MV SR č. 726/2002 Z.z.</t>
  </si>
  <si>
    <t>Štvrťročná kontrola EPS v zmysle vyhlášky MV SR č. 726/2002 Z.z.</t>
  </si>
  <si>
    <t>Ročná kontrola EPS v zmysle vyhlášky MV SR č. 726/2002 Z.z.</t>
  </si>
  <si>
    <t>Skúška komunikačného rozhrania EPS a prenosu do CRS tunela</t>
  </si>
  <si>
    <t>EPS
/PTO, TR, ÚŠ</t>
  </si>
  <si>
    <t>Kontrola antény v križovatke Oščadnica</t>
  </si>
  <si>
    <t>Kontrola optických prevodníkov - križovatka Oščadnica - PTO ZP</t>
  </si>
  <si>
    <t>Kontrola a preverenie funkčnosti RPT 160MHz v križovatke Oščadnica</t>
  </si>
  <si>
    <t>Meranie citlivosti a výkonu RF 160MHz</t>
  </si>
  <si>
    <t>Kontrola napájacích zdrojov</t>
  </si>
  <si>
    <t>Profylaktická kontrola klimatizačných zariadení  - vonkajšia KJ</t>
  </si>
  <si>
    <t>Profylaktická kontrola klimatizačných zariadení  - vnútorná KJ</t>
  </si>
  <si>
    <t>Profylaktická kontrola vzduchotechnických zariadení - VZT</t>
  </si>
  <si>
    <t>Sčítač dopravy</t>
  </si>
  <si>
    <t>Kontrola a lokálny test väzieb merača s CRS, diagnostika, kontrola porúch a chybových hlásení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</si>
  <si>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indexed="8"/>
        <rFont val="Calibri"/>
        <family val="2"/>
        <charset val="238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</si>
  <si>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</si>
  <si>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SO 470-00, 480-00</t>
  </si>
  <si>
    <t>/PTO, TR, ÚŠ, ZP, VP</t>
  </si>
  <si>
    <t>Meteo Brodno, Krásno N/Kysucou</t>
  </si>
  <si>
    <t>Meteo 1, 2, 3</t>
  </si>
  <si>
    <t>Odborná prehliadka, Odborná skúška, Revízna správa, meranie uzemnenia, bleskozvod_2025, 2028</t>
  </si>
  <si>
    <t>SO 470-00, 480-11, 490-11</t>
  </si>
  <si>
    <t>S12, S13, R5</t>
  </si>
  <si>
    <t>Napájanie, Rozvádzač</t>
  </si>
  <si>
    <t>Odborná prehliadka, Odborná skúška, Revízna správa, meranie uzemnenia, bleskozvodov</t>
  </si>
  <si>
    <t>SO 470-11.4</t>
  </si>
  <si>
    <t>Odborná prehliadka, Odborná skúška, Revízna správa, meranie uzemnenia</t>
  </si>
  <si>
    <t>SO 470-11.7</t>
  </si>
  <si>
    <t>SO 480-11</t>
  </si>
  <si>
    <t>SO 490-11</t>
  </si>
  <si>
    <t>PTO, TR, ZP, VP</t>
  </si>
  <si>
    <t>TR, ZP, VP</t>
  </si>
  <si>
    <t>TR, ZP, VP, Kysuca</t>
  </si>
  <si>
    <t>SO 206-13</t>
  </si>
  <si>
    <t>Čerpadlá</t>
  </si>
  <si>
    <t>Klatkostroj</t>
  </si>
  <si>
    <t>Tlaková nádoba</t>
  </si>
  <si>
    <t>Hydrant</t>
  </si>
  <si>
    <t>Odborná prehliadka, Odborná skúška, Revízna správa</t>
  </si>
  <si>
    <t>Správa z vonkajšej prehliadky</t>
  </si>
  <si>
    <t>Správa z vnútornej prehliadky a skúšky tesnosti (24.04.2027)</t>
  </si>
  <si>
    <t>Záznam o kontrole zariadení na dodávku vody na hasenie požiarov</t>
  </si>
  <si>
    <t>Čistenie odberného miesta</t>
  </si>
  <si>
    <t>PS 206-51, časť MG a UPS</t>
  </si>
  <si>
    <t>PS 206-51</t>
  </si>
  <si>
    <t>Napájanie tunela elektrickej energie - TS553</t>
  </si>
  <si>
    <t>SO 206-51</t>
  </si>
  <si>
    <t>PS 206-51, PS 206-52, PS 206-53, PS 206-53.1, PS 206-54, PS 206-55, PS 206-56, PS 206-57, PS 206-58, tunelový rozhlas</t>
  </si>
  <si>
    <t>PTO a garáže</t>
  </si>
  <si>
    <t>SO 206-04</t>
  </si>
  <si>
    <t>Odborná prehliadka, Odborná skúška, Revízna správa, meranie uzemnenia, elektroinštalácia, bleskozvod</t>
  </si>
  <si>
    <t>SO 632-10, SO 633-00</t>
  </si>
  <si>
    <t>Uzemnenie kábelovodu na mostných konštrukciách, uzemnenie tunela, uzemnenie dopravných portálov, uzemnenie únikovej chodby</t>
  </si>
  <si>
    <t>SO 206-03, SO 206-05. SO 206-12</t>
  </si>
  <si>
    <t>TS553, vrátane VN prípojky</t>
  </si>
  <si>
    <t xml:space="preserve">SO 601-00, 602-00, 603-00, 604-00, 608-00, 612-00, 632-00 </t>
  </si>
  <si>
    <t>Úradná skúška (27.10.2025)</t>
  </si>
  <si>
    <t>Elektrická inštalácia tunela Horelica, uzemňovacia sústava elektrického zariadenia</t>
  </si>
  <si>
    <t>PS 206-51, PS 206-52, PS 206-53, PS 206-53.1, PS 206-54, PS 206-55, PS 206-56, PS 206-57, PS 206-58,  tunelový rozhlas, SO 206-12</t>
  </si>
  <si>
    <t>PS 206-52</t>
  </si>
  <si>
    <t>PS 206-52, časť MFV</t>
  </si>
  <si>
    <t>PS 206-53</t>
  </si>
  <si>
    <t>PS 206-53.1</t>
  </si>
  <si>
    <t>Kamerový dohľad - digitálny záznam DMS-240-HSR a sieťová stanica PVIEW, Sense Server, Sense Klient 1, 2, Sense Stena 1, 2, 3, Encoder 1, 2, VDG Sense SW, SW01 CISCO CATALYST 2960-XR Series, SW02 CISCO Business 250 Series, zdroj GU1, GU2, HIKVISION DS-6901 UDI, Proscend VDSL2 102MI</t>
  </si>
  <si>
    <t>CATALYST 2960-XR Series, Business 250 Series</t>
  </si>
  <si>
    <t>Zdroj GU1, GU2</t>
  </si>
  <si>
    <t>HIKVISION DS-6901 UDI</t>
  </si>
  <si>
    <t>Proscend VDSL2 102MI</t>
  </si>
  <si>
    <t>Rozvádzače KSx</t>
  </si>
  <si>
    <t>VDG Sense SW</t>
  </si>
  <si>
    <t xml:space="preserve">Diagnostika stavu a systémových zápisov SW01 a SW02 CISCO </t>
  </si>
  <si>
    <t>Diagnostika stavu a parametrov zdroja GU1 a GU2</t>
  </si>
  <si>
    <t>Diagnostika stavu a parametrov decóder servra</t>
  </si>
  <si>
    <t>Diagnostika stavu a parametrov extendra</t>
  </si>
  <si>
    <t>Kontrola a vyčistenie rozvádzačov KSx</t>
  </si>
  <si>
    <t>Test spojenia so Sense serverom, kontrola kvality a rychlosti prenosu, kontrola nastavenia VDG Sense</t>
  </si>
  <si>
    <t>Videostena (PTO THOR)</t>
  </si>
  <si>
    <t>videostena</t>
  </si>
  <si>
    <t>Očistenie obrazovky monitora, Kontrola nastavenie parametrov monitora-jas, kontrast, farba</t>
  </si>
  <si>
    <t>Farebné LCD monitory (PTO SVR)</t>
  </si>
  <si>
    <t>PS 206-55</t>
  </si>
  <si>
    <t>Kontrola skrutkových spojov a konštrukcie uchytenia</t>
  </si>
  <si>
    <t>Kontrola jasomerov, očistenie optických plôch a tela jasomeru, reštart ovládania osvetlenia tunela</t>
  </si>
  <si>
    <t>Vizuálna kontrola neporušiteľnosti krytia, tesnosti ochranných krytov a čistoty skiel združenej značky</t>
  </si>
  <si>
    <t>Test spínania - lokálne, z CRS</t>
  </si>
  <si>
    <t>Osvetlenie spojovacích chodieb a únikovej štôlne</t>
  </si>
  <si>
    <t>PS 206-56</t>
  </si>
  <si>
    <t>PS 206-57</t>
  </si>
  <si>
    <t>Tunelová rúra *</t>
  </si>
  <si>
    <t>Príloha č. 11 – Cena za servis a údržbu (Tabuľka č.1)</t>
  </si>
  <si>
    <t>Príloha č. 11 – Cena za servis a údržbu (Tabuľka č.2)</t>
  </si>
  <si>
    <t>Príloha č. 11 – Cena za servis a údržbu (Tabuľka č.3)</t>
  </si>
  <si>
    <t>Príloha č. 11 – Cena za servis a údržbu (Tabuľka č.4)</t>
  </si>
  <si>
    <t>Príloha č. 11 – Cena za servis a údržbu (Tabuľka č.5)</t>
  </si>
  <si>
    <t>Príloha č. 11 – Cena za servis a údržbu (Tabuľka č.6)</t>
  </si>
  <si>
    <t>Príloha č. 11 – Cena za servis a údržbu (Tabuľka č.8)</t>
  </si>
  <si>
    <t>Príloha č. 11 – Cena za servis a údržbu (Tabuľka č.9)</t>
  </si>
  <si>
    <t>Príloha č. 11 – Cena za servis a údržbu (Tabuľka č.10)</t>
  </si>
  <si>
    <t>Príloha č. 11 – Cena za servis a údržbu (Tabuľka č.12)</t>
  </si>
  <si>
    <t>Príloha č. 11 – Cena za servis a údržbu (Tabuľka č.13)</t>
  </si>
  <si>
    <t>Príloha č. 11 – Cena za servis a údržbu (Tabuľka č.14)</t>
  </si>
  <si>
    <t>Príloha č. 11 – Cena za servis a údržbu (Tabuľka č.15)</t>
  </si>
  <si>
    <t>Príloha č. 11 – Cena za servis a údržbu (Tabuľka č.16)</t>
  </si>
  <si>
    <t>Systémy, licencie a certifikáty</t>
  </si>
  <si>
    <t>Kontrola dostupnosti aktualizácií softvérov a inštalácia dostupných aktualizácií, kontrola platnosti licencií a prípadná obnova licencií, kontrola a aktualizácia bezpečnostných certifikátov</t>
  </si>
  <si>
    <t>PS 206-53.1 (PTO, TR, ÚŠ, ZP, VP)</t>
  </si>
  <si>
    <t>Príloha č. 11 – Cena za servis a údržbu (Tabuľka č.17)</t>
  </si>
  <si>
    <t>Príloha č. 11 – Cena za servis a údržbu (Tabuľka č.18)</t>
  </si>
  <si>
    <t>Príloha č. 11 – Cena za servis a údržbu (Tabuľka č.19)</t>
  </si>
  <si>
    <t>Príloha č. 11 – Cena za servis a údržbu (Tabuľka č.20)</t>
  </si>
  <si>
    <t>PS 206-58</t>
  </si>
  <si>
    <t>Príloha č. 11 – Cena za servis a údržbu (Tabuľka č.21)</t>
  </si>
  <si>
    <t>Príloha č. 11 – Cena za servis a údržbu (Tabuľka č.22)</t>
  </si>
  <si>
    <t>Cena za ročné správy o zhodnotení technologického vybavenia a správy o stave kybernetickej bezpečnosti</t>
  </si>
  <si>
    <t>Hodnotiace správy</t>
  </si>
  <si>
    <t>Technologické vybavenie tunela Horelica</t>
  </si>
  <si>
    <t>Príloha č. 11 – Hodnotiace správy (Tabuľka č.23)</t>
  </si>
  <si>
    <t>Technologické vybavenie cesty I/11 - obchvat mesta</t>
  </si>
  <si>
    <t>správy o vykonávaní činnosti za príslušný kalendárny mesiac v elektronickej forme</t>
  </si>
  <si>
    <t>Kybernetická bezpečnosť</t>
  </si>
  <si>
    <t>podrobná správa o zhodnotení stavu technologického vybavenia tunela Horelica</t>
  </si>
  <si>
    <t>harmonogram</t>
  </si>
  <si>
    <t>mesačne (najneskôr do 10. kal. dní)</t>
  </si>
  <si>
    <t>1 x ročne (najneskôr do 28.02.)</t>
  </si>
  <si>
    <t>podrobná správa o zhodnotení stavu technologického vybavenia cesty I/11 Čadca</t>
  </si>
  <si>
    <t>Technologické vybavenie cesty I/11 Čadca - obchvat mesta</t>
  </si>
  <si>
    <t>podrobná správa o stave kybernetickej bezpečnosti</t>
  </si>
  <si>
    <t>PS 206-52 (PTO, TR, ÚŠ, ZP, VP)</t>
  </si>
  <si>
    <t>SO 480-11 (PTO, TR, ÚŠ, ZP, VP)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</si>
  <si>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</si>
  <si>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</si>
  <si>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</si>
  <si>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Premeranie metalickej trasy FTP</t>
  </si>
  <si>
    <t>Kontrola vyhrievania</t>
  </si>
  <si>
    <t xml:space="preserve">Načítanie stavu kamery PC, prípadná korekcia nastavenia parametrov kamery </t>
  </si>
  <si>
    <t>Test činnosti kamery v závistosli od svetelných podmienok-cez PC</t>
  </si>
  <si>
    <t>Test činnosti pevného objektívu v závislosti od svetelných podmienok- cez PC</t>
  </si>
  <si>
    <t>Načítanie stavu kamery prostredníctvom PC, prípadná korekcia nastavenia parametrov kamery</t>
  </si>
  <si>
    <t>Test činnosti zoomobjektívu v závislosti od svetelných podmienok- cez PC</t>
  </si>
  <si>
    <t>Kontrola prepäťových ochrán kamery - napájanie, dáta</t>
  </si>
  <si>
    <t>Kontrola napájacích napätí na zdroji SV1 , kontrola tesnosti AK 187</t>
  </si>
  <si>
    <t>* na axiálných prúdových ventilátoroch v tunelovej rúre je platná zmluva na poskytovanie servisu do jarnej uzávery roku 2029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</si>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</sst>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b/>
      <u/>
      <sz val="10"/>
      <color indexed="10"/>
      <name val="Calibri"/>
      <family val="2"/>
      <charset val="238"/>
    </font>
    <font>
      <u/>
      <sz val="10"/>
      <color indexed="10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4" fontId="20" fillId="0" borderId="0" applyFont="0" applyFill="0" applyBorder="0" applyAlignment="0" applyProtection="0"/>
  </cellStyleXfs>
  <cellXfs count="39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11" fillId="2" borderId="1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2" xfId="0" applyFont="1" applyBorder="1" applyAlignment="1" applyProtection="1">
      <alignment horizontal="right"/>
    </xf>
    <xf numFmtId="0" fontId="11" fillId="0" borderId="0" xfId="0" applyFont="1" applyFill="1" applyBorder="1" applyProtection="1"/>
    <xf numFmtId="4" fontId="0" fillId="0" borderId="0" xfId="0" applyNumberFormat="1" applyBorder="1" applyProtection="1"/>
    <xf numFmtId="0" fontId="0" fillId="0" borderId="2" xfId="0" applyFill="1" applyBorder="1" applyAlignment="1" applyProtection="1">
      <alignment horizontal="right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vertical="center"/>
    </xf>
    <xf numFmtId="0" fontId="13" fillId="0" borderId="3" xfId="0" applyFont="1" applyBorder="1" applyAlignment="1" applyProtection="1"/>
    <xf numFmtId="0" fontId="0" fillId="0" borderId="3" xfId="0" applyBorder="1" applyProtection="1"/>
    <xf numFmtId="44" fontId="0" fillId="2" borderId="4" xfId="0" applyNumberFormat="1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11" fillId="2" borderId="5" xfId="0" applyFont="1" applyFill="1" applyBorder="1" applyProtection="1"/>
    <xf numFmtId="0" fontId="0" fillId="0" borderId="6" xfId="0" applyBorder="1" applyProtection="1"/>
    <xf numFmtId="44" fontId="0" fillId="2" borderId="7" xfId="0" applyNumberFormat="1" applyFill="1" applyBorder="1" applyProtection="1"/>
    <xf numFmtId="44" fontId="0" fillId="0" borderId="8" xfId="0" applyNumberFormat="1" applyBorder="1" applyProtection="1"/>
    <xf numFmtId="0" fontId="0" fillId="0" borderId="0" xfId="0" applyAlignment="1" applyProtection="1"/>
    <xf numFmtId="0" fontId="13" fillId="0" borderId="0" xfId="0" applyFont="1" applyAlignment="1" applyProtection="1"/>
    <xf numFmtId="0" fontId="0" fillId="0" borderId="0" xfId="0" applyAlignment="1" applyProtection="1">
      <alignment wrapText="1"/>
    </xf>
    <xf numFmtId="0" fontId="0" fillId="0" borderId="9" xfId="0" applyBorder="1" applyAlignment="1" applyProtection="1"/>
    <xf numFmtId="44" fontId="0" fillId="0" borderId="0" xfId="0" applyNumberFormat="1" applyAlignment="1" applyProtection="1">
      <alignment vertical="center"/>
    </xf>
    <xf numFmtId="0" fontId="14" fillId="0" borderId="10" xfId="0" applyFont="1" applyFill="1" applyBorder="1" applyAlignment="1" applyProtection="1">
      <alignment horizontal="center" vertical="center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44" fontId="12" fillId="0" borderId="0" xfId="0" applyNumberFormat="1" applyFont="1" applyAlignment="1" applyProtection="1">
      <alignment vertical="center"/>
    </xf>
    <xf numFmtId="44" fontId="0" fillId="0" borderId="0" xfId="0" applyNumberFormat="1" applyProtection="1"/>
    <xf numFmtId="0" fontId="15" fillId="0" borderId="0" xfId="0" applyFont="1" applyProtection="1"/>
    <xf numFmtId="0" fontId="14" fillId="0" borderId="15" xfId="0" applyFont="1" applyFill="1" applyBorder="1" applyAlignment="1" applyProtection="1">
      <alignment horizontal="center" vertical="center"/>
    </xf>
    <xf numFmtId="44" fontId="14" fillId="0" borderId="16" xfId="0" applyNumberFormat="1" applyFont="1" applyBorder="1" applyAlignment="1" applyProtection="1">
      <alignment horizontal="center" vertical="center"/>
    </xf>
    <xf numFmtId="44" fontId="14" fillId="0" borderId="11" xfId="0" applyNumberFormat="1" applyFont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/>
    </xf>
    <xf numFmtId="44" fontId="14" fillId="0" borderId="14" xfId="0" applyNumberFormat="1" applyFont="1" applyBorder="1" applyAlignment="1" applyProtection="1">
      <alignment horizontal="center" vertical="center"/>
    </xf>
    <xf numFmtId="44" fontId="14" fillId="3" borderId="13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left"/>
    </xf>
    <xf numFmtId="44" fontId="15" fillId="0" borderId="18" xfId="0" applyNumberFormat="1" applyFont="1" applyBorder="1" applyAlignment="1" applyProtection="1">
      <alignment horizontal="center"/>
    </xf>
    <xf numFmtId="0" fontId="14" fillId="0" borderId="15" xfId="0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0" fontId="15" fillId="0" borderId="22" xfId="0" applyFont="1" applyBorder="1" applyAlignment="1" applyProtection="1">
      <alignment horizontal="left"/>
    </xf>
    <xf numFmtId="44" fontId="15" fillId="0" borderId="23" xfId="0" applyNumberFormat="1" applyFont="1" applyBorder="1" applyAlignment="1" applyProtection="1">
      <alignment horizontal="center"/>
    </xf>
    <xf numFmtId="44" fontId="14" fillId="0" borderId="14" xfId="0" applyNumberFormat="1" applyFont="1" applyFill="1" applyBorder="1" applyAlignment="1" applyProtection="1">
      <alignment horizontal="center" vertical="center"/>
    </xf>
    <xf numFmtId="44" fontId="14" fillId="0" borderId="11" xfId="0" applyNumberFormat="1" applyFont="1" applyFill="1" applyBorder="1" applyAlignment="1" applyProtection="1">
      <alignment horizontal="center" vertical="center"/>
    </xf>
    <xf numFmtId="0" fontId="14" fillId="0" borderId="10" xfId="0" applyFont="1" applyFill="1" applyBorder="1" applyProtection="1"/>
    <xf numFmtId="0" fontId="14" fillId="0" borderId="15" xfId="0" applyFont="1" applyFill="1" applyBorder="1" applyProtection="1"/>
    <xf numFmtId="0" fontId="14" fillId="0" borderId="13" xfId="0" applyFont="1" applyFill="1" applyBorder="1" applyProtection="1"/>
    <xf numFmtId="0" fontId="14" fillId="0" borderId="5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12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vertical="center"/>
    </xf>
    <xf numFmtId="0" fontId="14" fillId="0" borderId="10" xfId="0" applyFont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0" fontId="14" fillId="0" borderId="13" xfId="0" applyFont="1" applyFill="1" applyBorder="1" applyAlignment="1" applyProtection="1">
      <alignment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horizontal="center" vertical="center"/>
    </xf>
    <xf numFmtId="0" fontId="14" fillId="0" borderId="10" xfId="0" applyFont="1" applyBorder="1" applyAlignment="1" applyProtection="1">
      <alignment vertical="center" wrapText="1"/>
    </xf>
    <xf numFmtId="0" fontId="14" fillId="0" borderId="10" xfId="0" applyFont="1" applyBorder="1" applyProtection="1"/>
    <xf numFmtId="0" fontId="14" fillId="0" borderId="15" xfId="0" applyFont="1" applyFill="1" applyBorder="1" applyAlignment="1" applyProtection="1">
      <alignment vertical="center" wrapText="1"/>
    </xf>
    <xf numFmtId="0" fontId="14" fillId="0" borderId="13" xfId="0" applyFont="1" applyFill="1" applyBorder="1" applyAlignment="1" applyProtection="1">
      <alignment vertical="center" wrapText="1"/>
    </xf>
    <xf numFmtId="0" fontId="14" fillId="0" borderId="13" xfId="0" applyFont="1" applyBorder="1" applyProtection="1"/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 vertical="center"/>
    </xf>
    <xf numFmtId="0" fontId="0" fillId="0" borderId="10" xfId="0" applyBorder="1" applyProtection="1"/>
    <xf numFmtId="0" fontId="14" fillId="0" borderId="15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15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vertical="center"/>
    </xf>
    <xf numFmtId="0" fontId="0" fillId="0" borderId="24" xfId="0" applyBorder="1" applyProtection="1"/>
    <xf numFmtId="0" fontId="13" fillId="0" borderId="0" xfId="0" applyFont="1" applyBorder="1" applyAlignment="1" applyProtection="1"/>
    <xf numFmtId="0" fontId="0" fillId="0" borderId="12" xfId="0" applyBorder="1" applyProtection="1"/>
    <xf numFmtId="0" fontId="14" fillId="0" borderId="10" xfId="0" applyFont="1" applyBorder="1" applyAlignment="1" applyProtection="1">
      <alignment wrapText="1"/>
    </xf>
    <xf numFmtId="0" fontId="14" fillId="0" borderId="25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25" xfId="0" applyFont="1" applyBorder="1" applyAlignment="1" applyProtection="1">
      <alignment horizontal="center" vertical="center"/>
    </xf>
    <xf numFmtId="0" fontId="14" fillId="0" borderId="25" xfId="0" applyFont="1" applyBorder="1" applyProtection="1"/>
    <xf numFmtId="44" fontId="14" fillId="0" borderId="11" xfId="0" applyNumberFormat="1" applyFont="1" applyFill="1" applyBorder="1" applyAlignment="1" applyProtection="1">
      <alignment horizontal="center" vertical="center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</xf>
    <xf numFmtId="44" fontId="14" fillId="3" borderId="15" xfId="0" applyNumberFormat="1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44" fontId="14" fillId="0" borderId="16" xfId="0" applyNumberFormat="1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12" xfId="0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49" fontId="14" fillId="0" borderId="15" xfId="0" applyNumberFormat="1" applyFont="1" applyFill="1" applyBorder="1" applyAlignment="1" applyProtection="1">
      <alignment horizontal="center" vertical="center"/>
    </xf>
    <xf numFmtId="49" fontId="14" fillId="0" borderId="10" xfId="0" applyNumberFormat="1" applyFont="1" applyFill="1" applyBorder="1" applyAlignment="1" applyProtection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</xf>
    <xf numFmtId="0" fontId="17" fillId="0" borderId="15" xfId="0" applyFont="1" applyFill="1" applyBorder="1" applyAlignment="1" applyProtection="1">
      <alignment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left" vertical="center" wrapText="1"/>
    </xf>
    <xf numFmtId="0" fontId="16" fillId="0" borderId="15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 applyProtection="1">
      <alignment wrapText="1"/>
    </xf>
    <xf numFmtId="0" fontId="14" fillId="0" borderId="15" xfId="0" applyFont="1" applyBorder="1" applyProtection="1"/>
    <xf numFmtId="0" fontId="14" fillId="0" borderId="15" xfId="0" applyFont="1" applyBorder="1" applyAlignment="1" applyProtection="1">
      <alignment horizontal="center"/>
    </xf>
    <xf numFmtId="49" fontId="14" fillId="0" borderId="25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14" fillId="0" borderId="25" xfId="0" applyFont="1" applyFill="1" applyBorder="1" applyAlignment="1" applyProtection="1">
      <alignment vertical="center"/>
    </xf>
    <xf numFmtId="44" fontId="14" fillId="3" borderId="25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</xf>
    <xf numFmtId="44" fontId="14" fillId="0" borderId="11" xfId="0" applyNumberFormat="1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49" fontId="14" fillId="0" borderId="10" xfId="0" applyNumberFormat="1" applyFont="1" applyFill="1" applyBorder="1" applyAlignment="1" applyProtection="1">
      <alignment horizontal="center" vertical="center"/>
    </xf>
    <xf numFmtId="44" fontId="14" fillId="0" borderId="21" xfId="0" applyNumberFormat="1" applyFont="1" applyFill="1" applyBorder="1" applyAlignment="1" applyProtection="1">
      <alignment horizontal="center" vertical="center"/>
    </xf>
    <xf numFmtId="44" fontId="14" fillId="0" borderId="28" xfId="0" applyNumberFormat="1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44" fontId="14" fillId="3" borderId="15" xfId="0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vertical="center" wrapText="1"/>
    </xf>
    <xf numFmtId="0" fontId="14" fillId="0" borderId="20" xfId="0" applyFont="1" applyBorder="1" applyAlignment="1" applyProtection="1">
      <alignment horizontal="center" vertical="center"/>
    </xf>
    <xf numFmtId="0" fontId="14" fillId="0" borderId="20" xfId="0" applyFont="1" applyFill="1" applyBorder="1" applyAlignment="1" applyProtection="1">
      <alignment horizontal="center" vertical="center"/>
    </xf>
    <xf numFmtId="0" fontId="14" fillId="0" borderId="26" xfId="0" applyFont="1" applyFill="1" applyBorder="1" applyAlignment="1" applyProtection="1">
      <alignment horizontal="center" vertical="center"/>
    </xf>
    <xf numFmtId="44" fontId="14" fillId="3" borderId="26" xfId="0" applyNumberFormat="1" applyFont="1" applyFill="1" applyBorder="1" applyAlignment="1" applyProtection="1">
      <alignment horizontal="center" vertical="center"/>
      <protection locked="0"/>
    </xf>
    <xf numFmtId="44" fontId="14" fillId="3" borderId="13" xfId="0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vertical="center"/>
    </xf>
    <xf numFmtId="0" fontId="14" fillId="0" borderId="20" xfId="0" applyFont="1" applyBorder="1" applyProtection="1"/>
    <xf numFmtId="0" fontId="14" fillId="0" borderId="25" xfId="0" applyFont="1" applyFill="1" applyBorder="1" applyAlignment="1" applyProtection="1">
      <alignment vertical="center" wrapText="1"/>
    </xf>
    <xf numFmtId="0" fontId="14" fillId="0" borderId="26" xfId="0" applyFont="1" applyFill="1" applyBorder="1" applyAlignment="1" applyProtection="1">
      <alignment vertical="center" wrapText="1"/>
    </xf>
    <xf numFmtId="0" fontId="0" fillId="0" borderId="26" xfId="0" applyBorder="1" applyAlignment="1" applyProtection="1">
      <alignment horizontal="center" vertical="center"/>
    </xf>
    <xf numFmtId="0" fontId="0" fillId="0" borderId="26" xfId="0" applyBorder="1" applyProtection="1"/>
    <xf numFmtId="0" fontId="14" fillId="0" borderId="10" xfId="0" applyFont="1" applyFill="1" applyBorder="1" applyAlignment="1" applyProtection="1">
      <alignment horizontal="center" vertical="center"/>
    </xf>
    <xf numFmtId="44" fontId="14" fillId="0" borderId="43" xfId="0" applyNumberFormat="1" applyFont="1" applyFill="1" applyBorder="1" applyAlignment="1" applyProtection="1">
      <alignment horizontal="center" vertical="center"/>
    </xf>
    <xf numFmtId="44" fontId="14" fillId="5" borderId="21" xfId="0" applyNumberFormat="1" applyFont="1" applyFill="1" applyBorder="1" applyAlignment="1" applyProtection="1">
      <alignment horizontal="center" vertical="center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44" fontId="14" fillId="3" borderId="13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</xf>
    <xf numFmtId="44" fontId="14" fillId="3" borderId="20" xfId="0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44" fontId="14" fillId="0" borderId="11" xfId="0" applyNumberFormat="1" applyFont="1" applyFill="1" applyBorder="1" applyAlignment="1" applyProtection="1">
      <alignment horizontal="center" vertical="center"/>
    </xf>
    <xf numFmtId="44" fontId="14" fillId="0" borderId="21" xfId="0" applyNumberFormat="1" applyFont="1" applyFill="1" applyBorder="1" applyAlignment="1" applyProtection="1">
      <alignment horizontal="center" vertical="center"/>
    </xf>
    <xf numFmtId="0" fontId="14" fillId="0" borderId="12" xfId="0" applyFont="1" applyFill="1" applyBorder="1" applyAlignment="1" applyProtection="1">
      <alignment horizontal="center" vertical="center"/>
    </xf>
    <xf numFmtId="0" fontId="14" fillId="0" borderId="41" xfId="0" applyFont="1" applyFill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left" vertical="center" wrapText="1"/>
    </xf>
    <xf numFmtId="44" fontId="15" fillId="0" borderId="23" xfId="0" applyNumberFormat="1" applyFont="1" applyBorder="1" applyAlignment="1" applyProtection="1">
      <alignment horizontal="center" vertical="center"/>
    </xf>
    <xf numFmtId="0" fontId="14" fillId="0" borderId="25" xfId="0" applyFont="1" applyBorder="1" applyAlignment="1" applyProtection="1">
      <alignment vertical="center"/>
    </xf>
    <xf numFmtId="0" fontId="14" fillId="0" borderId="13" xfId="0" applyFont="1" applyBorder="1" applyAlignment="1" applyProtection="1">
      <alignment horizontal="left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 applyProtection="1">
      <alignment horizontal="center" vertical="center"/>
    </xf>
    <xf numFmtId="44" fontId="14" fillId="0" borderId="11" xfId="0" applyNumberFormat="1" applyFont="1" applyFill="1" applyBorder="1" applyAlignment="1" applyProtection="1">
      <alignment horizontal="center" vertical="center"/>
    </xf>
    <xf numFmtId="44" fontId="14" fillId="0" borderId="21" xfId="0" applyNumberFormat="1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center" vertical="center"/>
    </xf>
    <xf numFmtId="44" fontId="14" fillId="3" borderId="20" xfId="0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</xf>
    <xf numFmtId="44" fontId="14" fillId="0" borderId="39" xfId="0" applyNumberFormat="1" applyFont="1" applyFill="1" applyBorder="1" applyAlignment="1" applyProtection="1">
      <alignment horizontal="center" vertical="center"/>
    </xf>
    <xf numFmtId="44" fontId="14" fillId="3" borderId="13" xfId="0" applyNumberFormat="1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41" xfId="0" applyFont="1" applyFill="1" applyBorder="1" applyAlignment="1" applyProtection="1">
      <alignment horizontal="center" vertical="center"/>
    </xf>
    <xf numFmtId="0" fontId="14" fillId="0" borderId="19" xfId="0" applyFont="1" applyFill="1" applyBorder="1" applyAlignment="1" applyProtection="1">
      <alignment horizontal="center" vertical="center"/>
    </xf>
    <xf numFmtId="0" fontId="14" fillId="0" borderId="26" xfId="0" applyFont="1" applyFill="1" applyBorder="1" applyAlignment="1" applyProtection="1">
      <alignment horizontal="left" vertical="center" wrapText="1"/>
    </xf>
    <xf numFmtId="0" fontId="14" fillId="0" borderId="42" xfId="0" applyFont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Protection="1"/>
    <xf numFmtId="0" fontId="16" fillId="0" borderId="47" xfId="0" applyFont="1" applyFill="1" applyBorder="1" applyAlignment="1" applyProtection="1">
      <alignment vertical="center" wrapText="1"/>
    </xf>
    <xf numFmtId="0" fontId="16" fillId="0" borderId="48" xfId="0" applyFont="1" applyFill="1" applyBorder="1" applyAlignment="1" applyProtection="1">
      <alignment vertical="center" wrapText="1"/>
    </xf>
    <xf numFmtId="0" fontId="14" fillId="0" borderId="13" xfId="0" applyFont="1" applyFill="1" applyBorder="1" applyAlignment="1" applyProtection="1">
      <alignment horizontal="left" wrapText="1"/>
    </xf>
    <xf numFmtId="0" fontId="14" fillId="0" borderId="13" xfId="0" applyFont="1" applyBorder="1" applyAlignment="1" applyProtection="1">
      <alignment horizontal="center"/>
    </xf>
    <xf numFmtId="0" fontId="14" fillId="0" borderId="41" xfId="0" applyFont="1" applyFill="1" applyBorder="1" applyAlignment="1" applyProtection="1">
      <alignment vertical="center" wrapText="1"/>
    </xf>
    <xf numFmtId="0" fontId="0" fillId="0" borderId="41" xfId="0" applyBorder="1" applyAlignment="1" applyProtection="1">
      <alignment horizontal="center" vertical="center"/>
    </xf>
    <xf numFmtId="0" fontId="0" fillId="0" borderId="41" xfId="0" applyBorder="1" applyProtection="1"/>
    <xf numFmtId="0" fontId="14" fillId="0" borderId="48" xfId="0" applyFont="1" applyFill="1" applyBorder="1" applyAlignment="1" applyProtection="1">
      <alignment horizontal="left" vertical="top" wrapText="1"/>
    </xf>
    <xf numFmtId="0" fontId="14" fillId="0" borderId="20" xfId="0" applyFont="1" applyFill="1" applyBorder="1" applyAlignment="1" applyProtection="1">
      <alignment horizontal="center" vertical="top" wrapText="1"/>
    </xf>
    <xf numFmtId="44" fontId="14" fillId="5" borderId="14" xfId="0" applyNumberFormat="1" applyFont="1" applyFill="1" applyBorder="1" applyAlignment="1" applyProtection="1">
      <alignment horizontal="center" vertical="center"/>
    </xf>
    <xf numFmtId="0" fontId="14" fillId="6" borderId="5" xfId="0" applyFont="1" applyFill="1" applyBorder="1" applyAlignment="1" applyProtection="1">
      <alignment horizontal="center" vertical="center"/>
    </xf>
    <xf numFmtId="0" fontId="0" fillId="0" borderId="19" xfId="0" applyBorder="1" applyProtection="1"/>
    <xf numFmtId="44" fontId="0" fillId="0" borderId="51" xfId="0" applyNumberFormat="1" applyBorder="1" applyProtection="1"/>
    <xf numFmtId="44" fontId="0" fillId="0" borderId="14" xfId="0" applyNumberFormat="1" applyBorder="1" applyProtection="1"/>
    <xf numFmtId="0" fontId="11" fillId="2" borderId="52" xfId="0" applyFont="1" applyFill="1" applyBorder="1" applyProtection="1"/>
    <xf numFmtId="0" fontId="0" fillId="0" borderId="53" xfId="0" applyBorder="1" applyProtection="1"/>
    <xf numFmtId="44" fontId="0" fillId="2" borderId="54" xfId="0" applyNumberFormat="1" applyFill="1" applyBorder="1" applyProtection="1"/>
    <xf numFmtId="44" fontId="0" fillId="0" borderId="55" xfId="0" applyNumberFormat="1" applyBorder="1" applyProtection="1"/>
    <xf numFmtId="44" fontId="0" fillId="0" borderId="56" xfId="0" applyNumberFormat="1" applyBorder="1" applyProtection="1"/>
    <xf numFmtId="0" fontId="14" fillId="0" borderId="10" xfId="0" applyFont="1" applyBorder="1" applyAlignment="1" applyProtection="1">
      <alignment horizontal="center" vertical="center"/>
    </xf>
    <xf numFmtId="0" fontId="15" fillId="2" borderId="11" xfId="0" applyFont="1" applyFill="1" applyBorder="1" applyAlignment="1" applyProtection="1">
      <alignment horizontal="center" vertical="center"/>
    </xf>
    <xf numFmtId="0" fontId="15" fillId="2" borderId="12" xfId="0" applyFont="1" applyFill="1" applyBorder="1" applyAlignment="1" applyProtection="1">
      <alignment horizontal="center" textRotation="90"/>
    </xf>
    <xf numFmtId="0" fontId="15" fillId="2" borderId="13" xfId="0" applyFont="1" applyFill="1" applyBorder="1" applyAlignment="1" applyProtection="1">
      <alignment horizontal="center" textRotation="90"/>
    </xf>
    <xf numFmtId="0" fontId="15" fillId="2" borderId="13" xfId="0" applyFont="1" applyFill="1" applyBorder="1" applyAlignment="1" applyProtection="1">
      <alignment horizontal="center" textRotation="90" wrapText="1"/>
    </xf>
    <xf numFmtId="0" fontId="15" fillId="2" borderId="14" xfId="0" applyFont="1" applyFill="1" applyBorder="1" applyAlignment="1" applyProtection="1">
      <alignment horizontal="center" textRotation="90" wrapText="1"/>
    </xf>
    <xf numFmtId="0" fontId="15" fillId="2" borderId="19" xfId="0" applyFont="1" applyFill="1" applyBorder="1" applyAlignment="1" applyProtection="1">
      <alignment horizontal="center" textRotation="90"/>
    </xf>
    <xf numFmtId="0" fontId="15" fillId="2" borderId="20" xfId="0" applyFont="1" applyFill="1" applyBorder="1" applyAlignment="1" applyProtection="1">
      <alignment horizontal="center" textRotation="90"/>
    </xf>
    <xf numFmtId="0" fontId="15" fillId="2" borderId="20" xfId="0" applyFont="1" applyFill="1" applyBorder="1" applyAlignment="1" applyProtection="1">
      <alignment horizontal="center" textRotation="90" wrapText="1"/>
    </xf>
    <xf numFmtId="0" fontId="15" fillId="2" borderId="21" xfId="0" applyFont="1" applyFill="1" applyBorder="1" applyAlignment="1" applyProtection="1">
      <alignment horizontal="center" textRotation="90" wrapText="1"/>
    </xf>
    <xf numFmtId="0" fontId="15" fillId="2" borderId="20" xfId="0" applyFont="1" applyFill="1" applyBorder="1" applyAlignment="1" applyProtection="1">
      <alignment horizontal="left" vertical="center" textRotation="90" wrapText="1"/>
    </xf>
    <xf numFmtId="0" fontId="14" fillId="0" borderId="10" xfId="0" applyFont="1" applyFill="1" applyBorder="1" applyAlignment="1" applyProtection="1">
      <alignment horizontal="center" vertical="center"/>
    </xf>
    <xf numFmtId="44" fontId="14" fillId="0" borderId="11" xfId="0" applyNumberFormat="1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13" xfId="0" applyFont="1" applyFill="1" applyBorder="1" applyAlignment="1" applyProtection="1">
      <alignment horizontal="center" vertical="center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49" fontId="14" fillId="0" borderId="10" xfId="0" applyNumberFormat="1" applyFont="1" applyFill="1" applyBorder="1" applyAlignment="1" applyProtection="1">
      <alignment horizontal="center" vertical="center"/>
    </xf>
    <xf numFmtId="0" fontId="14" fillId="0" borderId="42" xfId="0" applyFont="1" applyFill="1" applyBorder="1" applyAlignment="1" applyProtection="1">
      <alignment horizontal="center" vertical="center"/>
    </xf>
    <xf numFmtId="44" fontId="14" fillId="0" borderId="44" xfId="0" applyNumberFormat="1" applyFont="1" applyFill="1" applyBorder="1" applyAlignment="1" applyProtection="1">
      <alignment horizontal="center" vertical="center"/>
    </xf>
    <xf numFmtId="44" fontId="14" fillId="3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13" xfId="0" applyNumberFormat="1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49" fontId="19" fillId="0" borderId="10" xfId="0" applyNumberFormat="1" applyFont="1" applyFill="1" applyBorder="1" applyAlignment="1" applyProtection="1">
      <alignment horizontal="center" vertical="center"/>
    </xf>
    <xf numFmtId="44" fontId="14" fillId="3" borderId="15" xfId="0" applyNumberFormat="1" applyFont="1" applyFill="1" applyBorder="1" applyAlignment="1" applyProtection="1">
      <alignment horizontal="center" vertical="center"/>
      <protection locked="0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</xf>
    <xf numFmtId="49" fontId="14" fillId="0" borderId="15" xfId="0" applyNumberFormat="1" applyFont="1" applyFill="1" applyBorder="1" applyAlignment="1" applyProtection="1">
      <alignment horizontal="center" vertical="center"/>
    </xf>
    <xf numFmtId="49" fontId="14" fillId="0" borderId="10" xfId="0" applyNumberFormat="1" applyFont="1" applyFill="1" applyBorder="1" applyAlignment="1" applyProtection="1">
      <alignment horizontal="center" vertical="center"/>
    </xf>
    <xf numFmtId="44" fontId="14" fillId="3" borderId="20" xfId="0" applyNumberFormat="1" applyFont="1" applyFill="1" applyBorder="1" applyAlignment="1" applyProtection="1">
      <alignment horizontal="center" vertical="center"/>
      <protection locked="0"/>
    </xf>
    <xf numFmtId="0" fontId="14" fillId="0" borderId="20" xfId="0" applyFont="1" applyFill="1" applyBorder="1" applyAlignment="1" applyProtection="1">
      <alignment horizontal="center" vertical="center"/>
    </xf>
    <xf numFmtId="49" fontId="14" fillId="0" borderId="20" xfId="0" applyNumberFormat="1" applyFont="1" applyFill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44" fontId="14" fillId="0" borderId="16" xfId="0" applyNumberFormat="1" applyFont="1" applyFill="1" applyBorder="1" applyAlignment="1" applyProtection="1">
      <alignment horizontal="center" vertical="center"/>
    </xf>
    <xf numFmtId="44" fontId="14" fillId="0" borderId="11" xfId="0" applyNumberFormat="1" applyFont="1" applyFill="1" applyBorder="1" applyAlignment="1" applyProtection="1">
      <alignment horizontal="center" vertical="center"/>
    </xf>
    <xf numFmtId="44" fontId="14" fillId="0" borderId="21" xfId="0" applyNumberFormat="1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/>
    </xf>
    <xf numFmtId="0" fontId="14" fillId="0" borderId="25" xfId="0" applyFont="1" applyFill="1" applyBorder="1" applyAlignment="1" applyProtection="1">
      <alignment horizontal="center" vertical="center"/>
    </xf>
    <xf numFmtId="0" fontId="14" fillId="0" borderId="19" xfId="0" applyFont="1" applyFill="1" applyBorder="1" applyAlignment="1" applyProtection="1">
      <alignment horizontal="center" vertical="center"/>
    </xf>
    <xf numFmtId="0" fontId="14" fillId="0" borderId="25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0" xfId="0" applyFont="1" applyBorder="1" applyProtection="1"/>
    <xf numFmtId="0" fontId="14" fillId="5" borderId="10" xfId="0" applyFont="1" applyFill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vertical="center" wrapText="1"/>
    </xf>
    <xf numFmtId="0" fontId="14" fillId="0" borderId="26" xfId="0" applyFont="1" applyFill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horizontal="center" vertical="center"/>
    </xf>
    <xf numFmtId="49" fontId="14" fillId="0" borderId="26" xfId="0" applyNumberFormat="1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protection locked="0"/>
    </xf>
    <xf numFmtId="0" fontId="13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14" fillId="0" borderId="10" xfId="0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 applyProtection="1">
      <alignment horizontal="center" vertical="center"/>
    </xf>
    <xf numFmtId="44" fontId="14" fillId="0" borderId="11" xfId="0" applyNumberFormat="1" applyFont="1" applyFill="1" applyBorder="1" applyAlignment="1" applyProtection="1">
      <alignment horizontal="center" vertical="center"/>
    </xf>
    <xf numFmtId="44" fontId="14" fillId="0" borderId="21" xfId="0" applyNumberFormat="1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44" fontId="14" fillId="3" borderId="20" xfId="0" applyNumberFormat="1" applyFont="1" applyFill="1" applyBorder="1" applyAlignment="1" applyProtection="1">
      <alignment horizontal="center" vertical="center"/>
      <protection locked="0"/>
    </xf>
    <xf numFmtId="49" fontId="14" fillId="0" borderId="10" xfId="0" applyNumberFormat="1" applyFont="1" applyFill="1" applyBorder="1" applyAlignment="1" applyProtection="1">
      <alignment horizontal="center" vertical="center"/>
    </xf>
    <xf numFmtId="49" fontId="14" fillId="0" borderId="20" xfId="0" applyNumberFormat="1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19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/>
      <protection locked="0"/>
    </xf>
    <xf numFmtId="0" fontId="15" fillId="0" borderId="0" xfId="0" applyFont="1" applyProtection="1">
      <protection locked="0"/>
    </xf>
    <xf numFmtId="44" fontId="14" fillId="3" borderId="20" xfId="2" applyFont="1" applyFill="1" applyBorder="1" applyAlignment="1" applyProtection="1">
      <alignment horizontal="center" vertical="center"/>
      <protection locked="0"/>
    </xf>
    <xf numFmtId="44" fontId="14" fillId="3" borderId="13" xfId="2" applyFont="1" applyFill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right" vertical="top"/>
    </xf>
    <xf numFmtId="0" fontId="15" fillId="2" borderId="10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15" fillId="2" borderId="31" xfId="0" applyFont="1" applyFill="1" applyBorder="1" applyAlignment="1" applyProtection="1">
      <alignment horizontal="center" vertical="center" wrapText="1"/>
    </xf>
    <xf numFmtId="0" fontId="15" fillId="2" borderId="32" xfId="0" applyFont="1" applyFill="1" applyBorder="1" applyAlignment="1" applyProtection="1">
      <alignment horizontal="center" vertical="center"/>
    </xf>
    <xf numFmtId="0" fontId="15" fillId="2" borderId="33" xfId="0" applyFont="1" applyFill="1" applyBorder="1" applyAlignment="1" applyProtection="1">
      <alignment horizontal="center" vertical="center"/>
    </xf>
    <xf numFmtId="0" fontId="15" fillId="2" borderId="31" xfId="0" applyFont="1" applyFill="1" applyBorder="1" applyAlignment="1" applyProtection="1">
      <alignment horizontal="center" vertical="center"/>
    </xf>
    <xf numFmtId="0" fontId="15" fillId="2" borderId="32" xfId="0" applyFont="1" applyFill="1" applyBorder="1" applyAlignment="1" applyProtection="1">
      <alignment horizontal="center" vertical="center" wrapText="1"/>
    </xf>
    <xf numFmtId="0" fontId="15" fillId="2" borderId="33" xfId="0" applyFont="1" applyFill="1" applyBorder="1" applyAlignment="1" applyProtection="1">
      <alignment horizontal="center" vertical="center" wrapText="1"/>
    </xf>
    <xf numFmtId="0" fontId="15" fillId="2" borderId="29" xfId="0" applyFont="1" applyFill="1" applyBorder="1" applyAlignment="1" applyProtection="1">
      <alignment horizontal="center" vertical="center"/>
    </xf>
    <xf numFmtId="0" fontId="15" fillId="2" borderId="30" xfId="0" applyFont="1" applyFill="1" applyBorder="1" applyAlignment="1" applyProtection="1">
      <alignment horizontal="center" vertical="center"/>
    </xf>
    <xf numFmtId="0" fontId="15" fillId="2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5" fillId="2" borderId="6" xfId="0" applyFont="1" applyFill="1" applyBorder="1" applyAlignment="1" applyProtection="1">
      <alignment horizontal="center" vertical="center"/>
    </xf>
    <xf numFmtId="0" fontId="14" fillId="4" borderId="10" xfId="0" applyFont="1" applyFill="1" applyBorder="1" applyAlignment="1" applyProtection="1">
      <alignment horizontal="center" vertical="center"/>
    </xf>
    <xf numFmtId="0" fontId="14" fillId="4" borderId="11" xfId="0" applyFont="1" applyFill="1" applyBorder="1" applyAlignment="1" applyProtection="1">
      <alignment horizontal="center" vertical="center"/>
    </xf>
    <xf numFmtId="0" fontId="14" fillId="0" borderId="37" xfId="0" applyFont="1" applyFill="1" applyBorder="1" applyAlignment="1" applyProtection="1">
      <alignment horizontal="center" vertical="center"/>
    </xf>
    <xf numFmtId="0" fontId="14" fillId="0" borderId="27" xfId="0" applyFont="1" applyFill="1" applyBorder="1" applyAlignment="1" applyProtection="1">
      <alignment horizontal="center" vertical="center"/>
    </xf>
    <xf numFmtId="0" fontId="14" fillId="0" borderId="40" xfId="0" applyFont="1" applyFill="1" applyBorder="1" applyAlignment="1" applyProtection="1">
      <alignment horizontal="left" vertical="center"/>
    </xf>
    <xf numFmtId="0" fontId="14" fillId="0" borderId="25" xfId="0" applyFont="1" applyFill="1" applyBorder="1" applyAlignment="1" applyProtection="1">
      <alignment horizontal="left" vertical="center"/>
    </xf>
    <xf numFmtId="0" fontId="15" fillId="2" borderId="34" xfId="0" applyFont="1" applyFill="1" applyBorder="1" applyAlignment="1" applyProtection="1">
      <alignment horizontal="center" vertical="center" wrapText="1"/>
    </xf>
    <xf numFmtId="0" fontId="15" fillId="2" borderId="35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15" fillId="2" borderId="5" xfId="0" applyFont="1" applyFill="1" applyBorder="1" applyAlignment="1" applyProtection="1">
      <alignment horizontal="center" vertical="center"/>
    </xf>
    <xf numFmtId="0" fontId="15" fillId="2" borderId="15" xfId="0" applyFont="1" applyFill="1" applyBorder="1" applyAlignment="1" applyProtection="1">
      <alignment horizontal="center" vertical="center"/>
    </xf>
    <xf numFmtId="0" fontId="15" fillId="2" borderId="16" xfId="0" applyFont="1" applyFill="1" applyBorder="1" applyAlignment="1" applyProtection="1">
      <alignment horizontal="center" vertical="center"/>
    </xf>
    <xf numFmtId="0" fontId="14" fillId="4" borderId="15" xfId="0" applyFont="1" applyFill="1" applyBorder="1" applyAlignment="1" applyProtection="1">
      <alignment horizontal="center" vertical="center"/>
    </xf>
    <xf numFmtId="0" fontId="14" fillId="4" borderId="16" xfId="0" applyFont="1" applyFill="1" applyBorder="1" applyAlignment="1" applyProtection="1">
      <alignment horizontal="center" vertical="center"/>
    </xf>
    <xf numFmtId="0" fontId="15" fillId="2" borderId="35" xfId="0" applyFont="1" applyFill="1" applyBorder="1" applyAlignment="1" applyProtection="1">
      <alignment horizontal="center" vertical="center"/>
    </xf>
    <xf numFmtId="0" fontId="15" fillId="2" borderId="36" xfId="0" applyFont="1" applyFill="1" applyBorder="1" applyAlignment="1" applyProtection="1">
      <alignment horizontal="center" vertical="center"/>
    </xf>
    <xf numFmtId="0" fontId="15" fillId="2" borderId="3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44" fontId="14" fillId="0" borderId="11" xfId="0" applyNumberFormat="1" applyFont="1" applyFill="1" applyBorder="1" applyAlignment="1" applyProtection="1">
      <alignment horizontal="center" vertical="center"/>
    </xf>
    <xf numFmtId="44" fontId="14" fillId="3" borderId="10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</xf>
    <xf numFmtId="49" fontId="14" fillId="0" borderId="10" xfId="0" applyNumberFormat="1" applyFont="1" applyFill="1" applyBorder="1" applyAlignment="1" applyProtection="1">
      <alignment horizontal="center" vertical="center"/>
    </xf>
    <xf numFmtId="0" fontId="14" fillId="0" borderId="38" xfId="0" applyFont="1" applyFill="1" applyBorder="1" applyAlignment="1" applyProtection="1">
      <alignment horizontal="center" vertical="center"/>
    </xf>
    <xf numFmtId="44" fontId="14" fillId="3" borderId="15" xfId="0" applyNumberFormat="1" applyFont="1" applyFill="1" applyBorder="1" applyAlignment="1" applyProtection="1">
      <alignment horizontal="center" vertical="center"/>
      <protection locked="0"/>
    </xf>
    <xf numFmtId="44" fontId="14" fillId="3" borderId="20" xfId="0" applyNumberFormat="1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 applyProtection="1">
      <alignment horizontal="center" vertical="center"/>
    </xf>
    <xf numFmtId="49" fontId="14" fillId="0" borderId="15" xfId="0" applyNumberFormat="1" applyFont="1" applyFill="1" applyBorder="1" applyAlignment="1" applyProtection="1">
      <alignment horizontal="center" vertical="center"/>
    </xf>
    <xf numFmtId="49" fontId="14" fillId="0" borderId="20" xfId="0" applyNumberFormat="1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/>
    </xf>
    <xf numFmtId="0" fontId="14" fillId="0" borderId="10" xfId="0" applyFont="1" applyFill="1" applyBorder="1" applyAlignment="1" applyProtection="1">
      <alignment horizontal="left" vertical="center"/>
    </xf>
    <xf numFmtId="0" fontId="14" fillId="0" borderId="15" xfId="0" applyFont="1" applyFill="1" applyBorder="1" applyAlignment="1" applyProtection="1">
      <alignment horizontal="center"/>
    </xf>
    <xf numFmtId="0" fontId="14" fillId="0" borderId="20" xfId="0" applyFont="1" applyFill="1" applyBorder="1" applyAlignment="1" applyProtection="1">
      <alignment horizontal="center"/>
    </xf>
    <xf numFmtId="0" fontId="14" fillId="0" borderId="15" xfId="0" applyFont="1" applyFill="1" applyBorder="1" applyAlignment="1" applyProtection="1">
      <alignment horizontal="left" vertical="center" wrapText="1"/>
    </xf>
    <xf numFmtId="0" fontId="14" fillId="0" borderId="10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44" fontId="14" fillId="0" borderId="16" xfId="0" applyNumberFormat="1" applyFont="1" applyFill="1" applyBorder="1" applyAlignment="1" applyProtection="1">
      <alignment horizontal="center" vertical="center"/>
    </xf>
    <xf numFmtId="44" fontId="14" fillId="0" borderId="21" xfId="0" applyNumberFormat="1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 applyProtection="1">
      <alignment horizontal="left" vertical="center" wrapText="1"/>
    </xf>
    <xf numFmtId="0" fontId="14" fillId="4" borderId="45" xfId="0" applyFont="1" applyFill="1" applyBorder="1" applyAlignment="1" applyProtection="1">
      <alignment horizontal="center" vertical="center"/>
    </xf>
    <xf numFmtId="0" fontId="14" fillId="4" borderId="8" xfId="0" applyFont="1" applyFill="1" applyBorder="1" applyAlignment="1" applyProtection="1">
      <alignment horizontal="center" vertical="center"/>
    </xf>
    <xf numFmtId="0" fontId="14" fillId="0" borderId="40" xfId="0" applyFont="1" applyFill="1" applyBorder="1" applyAlignment="1" applyProtection="1">
      <alignment horizontal="center" vertical="center" wrapText="1"/>
    </xf>
    <xf numFmtId="0" fontId="14" fillId="0" borderId="41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  <xf numFmtId="0" fontId="14" fillId="0" borderId="41" xfId="0" applyFont="1" applyFill="1" applyBorder="1" applyAlignment="1" applyProtection="1">
      <alignment horizontal="left" vertical="center"/>
    </xf>
    <xf numFmtId="0" fontId="14" fillId="0" borderId="40" xfId="0" applyFont="1" applyFill="1" applyBorder="1" applyAlignment="1" applyProtection="1">
      <alignment horizontal="left" vertical="center" wrapText="1"/>
    </xf>
    <xf numFmtId="0" fontId="14" fillId="0" borderId="41" xfId="0" applyFont="1" applyFill="1" applyBorder="1" applyAlignment="1" applyProtection="1">
      <alignment horizontal="left" vertical="center" wrapText="1"/>
    </xf>
    <xf numFmtId="0" fontId="14" fillId="4" borderId="25" xfId="0" applyFont="1" applyFill="1" applyBorder="1" applyAlignment="1" applyProtection="1">
      <alignment horizontal="center" vertical="center"/>
    </xf>
    <xf numFmtId="0" fontId="14" fillId="4" borderId="28" xfId="0" applyFont="1" applyFill="1" applyBorder="1" applyAlignment="1" applyProtection="1">
      <alignment horizontal="center" vertical="center"/>
    </xf>
    <xf numFmtId="0" fontId="14" fillId="0" borderId="40" xfId="0" applyFont="1" applyFill="1" applyBorder="1" applyAlignment="1" applyProtection="1">
      <alignment horizontal="center" vertical="center"/>
    </xf>
    <xf numFmtId="0" fontId="14" fillId="0" borderId="41" xfId="0" applyFont="1" applyFill="1" applyBorder="1" applyAlignment="1" applyProtection="1">
      <alignment horizontal="center" vertical="center"/>
    </xf>
    <xf numFmtId="0" fontId="14" fillId="0" borderId="25" xfId="0" applyFont="1" applyFill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/>
    </xf>
    <xf numFmtId="0" fontId="14" fillId="0" borderId="10" xfId="0" applyFont="1" applyBorder="1" applyAlignment="1" applyProtection="1">
      <alignment horizontal="left" vertical="center" wrapText="1"/>
    </xf>
    <xf numFmtId="0" fontId="14" fillId="0" borderId="40" xfId="0" applyFont="1" applyBorder="1" applyAlignment="1" applyProtection="1">
      <alignment horizontal="left" vertical="center" wrapText="1"/>
    </xf>
    <xf numFmtId="0" fontId="14" fillId="0" borderId="41" xfId="0" applyFont="1" applyBorder="1" applyAlignment="1" applyProtection="1">
      <alignment horizontal="left" vertical="center" wrapText="1"/>
    </xf>
    <xf numFmtId="0" fontId="14" fillId="0" borderId="25" xfId="0" applyFont="1" applyBorder="1" applyAlignment="1" applyProtection="1">
      <alignment horizontal="left" vertical="center" wrapText="1"/>
    </xf>
    <xf numFmtId="0" fontId="14" fillId="0" borderId="25" xfId="0" applyFont="1" applyBorder="1" applyAlignment="1" applyProtection="1">
      <alignment horizontal="center"/>
    </xf>
    <xf numFmtId="0" fontId="14" fillId="0" borderId="27" xfId="0" applyFont="1" applyBorder="1" applyAlignment="1" applyProtection="1">
      <alignment horizontal="center" vertical="center"/>
    </xf>
    <xf numFmtId="0" fontId="14" fillId="0" borderId="19" xfId="0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left" vertical="center"/>
    </xf>
    <xf numFmtId="0" fontId="14" fillId="0" borderId="2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wrapText="1"/>
    </xf>
    <xf numFmtId="0" fontId="14" fillId="0" borderId="38" xfId="0" applyFont="1" applyBorder="1" applyAlignment="1" applyProtection="1">
      <alignment horizontal="center" vertical="center"/>
    </xf>
    <xf numFmtId="0" fontId="14" fillId="4" borderId="40" xfId="0" applyFont="1" applyFill="1" applyBorder="1" applyAlignment="1" applyProtection="1">
      <alignment horizontal="center" vertical="center"/>
    </xf>
    <xf numFmtId="0" fontId="14" fillId="4" borderId="43" xfId="0" applyFont="1" applyFill="1" applyBorder="1" applyAlignment="1" applyProtection="1">
      <alignment horizontal="center" vertical="center"/>
    </xf>
    <xf numFmtId="0" fontId="14" fillId="4" borderId="20" xfId="0" applyFont="1" applyFill="1" applyBorder="1" applyAlignment="1" applyProtection="1">
      <alignment horizontal="center" vertical="center"/>
    </xf>
    <xf numFmtId="0" fontId="14" fillId="4" borderId="21" xfId="0" applyFont="1" applyFill="1" applyBorder="1" applyAlignment="1" applyProtection="1">
      <alignment horizontal="center" vertical="center"/>
    </xf>
    <xf numFmtId="0" fontId="14" fillId="0" borderId="20" xfId="0" applyFont="1" applyFill="1" applyBorder="1" applyAlignment="1" applyProtection="1">
      <alignment horizontal="center" vertical="top" wrapText="1"/>
    </xf>
    <xf numFmtId="0" fontId="14" fillId="0" borderId="41" xfId="0" applyFont="1" applyFill="1" applyBorder="1" applyAlignment="1" applyProtection="1">
      <alignment horizontal="center" vertical="top" wrapText="1"/>
    </xf>
    <xf numFmtId="0" fontId="14" fillId="0" borderId="40" xfId="0" applyFont="1" applyFill="1" applyBorder="1" applyAlignment="1" applyProtection="1">
      <alignment horizontal="center" vertical="top" wrapText="1"/>
    </xf>
    <xf numFmtId="0" fontId="14" fillId="0" borderId="25" xfId="0" applyFont="1" applyFill="1" applyBorder="1" applyAlignment="1" applyProtection="1">
      <alignment horizontal="left" vertical="center" wrapText="1"/>
    </xf>
    <xf numFmtId="0" fontId="14" fillId="0" borderId="25" xfId="0" applyFont="1" applyFill="1" applyBorder="1" applyAlignment="1" applyProtection="1">
      <alignment horizontal="center" vertical="top" wrapText="1"/>
    </xf>
    <xf numFmtId="0" fontId="15" fillId="7" borderId="46" xfId="0" applyFont="1" applyFill="1" applyBorder="1" applyAlignment="1" applyProtection="1">
      <alignment horizontal="left" vertical="center"/>
    </xf>
    <xf numFmtId="0" fontId="15" fillId="7" borderId="30" xfId="0" applyFont="1" applyFill="1" applyBorder="1" applyAlignment="1" applyProtection="1">
      <alignment horizontal="left" vertical="center"/>
    </xf>
    <xf numFmtId="0" fontId="15" fillId="7" borderId="7" xfId="0" applyFont="1" applyFill="1" applyBorder="1" applyAlignment="1" applyProtection="1">
      <alignment horizontal="left" vertical="center"/>
    </xf>
    <xf numFmtId="0" fontId="15" fillId="2" borderId="57" xfId="0" applyFont="1" applyFill="1" applyBorder="1" applyAlignment="1" applyProtection="1">
      <alignment horizontal="center" vertical="center"/>
    </xf>
    <xf numFmtId="0" fontId="15" fillId="2" borderId="50" xfId="0" applyFont="1" applyFill="1" applyBorder="1" applyAlignment="1" applyProtection="1">
      <alignment horizontal="center" vertical="center"/>
    </xf>
    <xf numFmtId="0" fontId="15" fillId="2" borderId="58" xfId="0" applyFont="1" applyFill="1" applyBorder="1" applyAlignment="1" applyProtection="1">
      <alignment horizontal="center" vertical="center"/>
    </xf>
    <xf numFmtId="0" fontId="15" fillId="2" borderId="49" xfId="0" applyFont="1" applyFill="1" applyBorder="1" applyAlignment="1" applyProtection="1">
      <alignment horizontal="center" vertical="center"/>
    </xf>
  </cellXfs>
  <cellStyles count="3">
    <cellStyle name="Mena" xfId="2" builtinId="4"/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</xdr:col>
      <xdr:colOff>4629150</xdr:colOff>
      <xdr:row>1</xdr:row>
      <xdr:rowOff>57150</xdr:rowOff>
    </xdr:to>
    <xdr:pic>
      <xdr:nvPicPr>
        <xdr:cNvPr id="21711" name="Picture 3" descr="jednoriadkové šedé PNG">
          <a:extLst>
            <a:ext uri="{FF2B5EF4-FFF2-40B4-BE49-F238E27FC236}">
              <a16:creationId xmlns:a16="http://schemas.microsoft.com/office/drawing/2014/main" id="{00000000-0008-0000-0000-0000CF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9342" name="Picture 3" descr="jednoriadkové šedé PNG">
          <a:extLst>
            <a:ext uri="{FF2B5EF4-FFF2-40B4-BE49-F238E27FC236}">
              <a16:creationId xmlns:a16="http://schemas.microsoft.com/office/drawing/2014/main" id="{00000000-0008-0000-0900-00007E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1913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3612" name="Picture 3" descr="jednoriadkové šedé PNG">
          <a:extLst>
            <a:ext uri="{FF2B5EF4-FFF2-40B4-BE49-F238E27FC236}">
              <a16:creationId xmlns:a16="http://schemas.microsoft.com/office/drawing/2014/main" id="{00000000-0008-0000-0A00-00003C5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4636" name="Picture 3" descr="jednoriadkové šedé PNG">
          <a:extLst>
            <a:ext uri="{FF2B5EF4-FFF2-40B4-BE49-F238E27FC236}">
              <a16:creationId xmlns:a16="http://schemas.microsoft.com/office/drawing/2014/main" id="{00000000-0008-0000-0B00-00003C6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5659" name="Picture 3" descr="jednoriadkové šedé PNG">
          <a:extLst>
            <a:ext uri="{FF2B5EF4-FFF2-40B4-BE49-F238E27FC236}">
              <a16:creationId xmlns:a16="http://schemas.microsoft.com/office/drawing/2014/main" id="{00000000-0008-0000-0C00-00003B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6683" name="Picture 3" descr="jednoriadkové šedé PNG">
          <a:extLst>
            <a:ext uri="{FF2B5EF4-FFF2-40B4-BE49-F238E27FC236}">
              <a16:creationId xmlns:a16="http://schemas.microsoft.com/office/drawing/2014/main" id="{00000000-0008-0000-0D00-00003B6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7706" name="Picture 3" descr="jednoriadkové šedé PNG">
          <a:extLst>
            <a:ext uri="{FF2B5EF4-FFF2-40B4-BE49-F238E27FC236}">
              <a16:creationId xmlns:a16="http://schemas.microsoft.com/office/drawing/2014/main" id="{00000000-0008-0000-0E00-00003A6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8730" name="Picture 3" descr="jednoriadkové šedé PNG">
          <a:extLst>
            <a:ext uri="{FF2B5EF4-FFF2-40B4-BE49-F238E27FC236}">
              <a16:creationId xmlns:a16="http://schemas.microsoft.com/office/drawing/2014/main" id="{00000000-0008-0000-0F00-00003A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2388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9811" name="Picture 3" descr="jednoriadkové šedé PNG">
          <a:extLst>
            <a:ext uri="{FF2B5EF4-FFF2-40B4-BE49-F238E27FC236}">
              <a16:creationId xmlns:a16="http://schemas.microsoft.com/office/drawing/2014/main" id="{00000000-0008-0000-1000-0000737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29812" name="Picture 3" descr="jednoriadkové šedé PNG">
          <a:extLst>
            <a:ext uri="{FF2B5EF4-FFF2-40B4-BE49-F238E27FC236}">
              <a16:creationId xmlns:a16="http://schemas.microsoft.com/office/drawing/2014/main" id="{00000000-0008-0000-1000-0000747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0835" name="Picture 3" descr="jednoriadkové šedé PNG">
          <a:extLst>
            <a:ext uri="{FF2B5EF4-FFF2-40B4-BE49-F238E27FC236}">
              <a16:creationId xmlns:a16="http://schemas.microsoft.com/office/drawing/2014/main" id="{00000000-0008-0000-1100-000073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0836" name="Picture 3" descr="jednoriadkové šedé PNG">
          <a:extLst>
            <a:ext uri="{FF2B5EF4-FFF2-40B4-BE49-F238E27FC236}">
              <a16:creationId xmlns:a16="http://schemas.microsoft.com/office/drawing/2014/main" id="{00000000-0008-0000-1100-0000747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1859" name="Picture 3" descr="jednoriadkové šedé PNG">
          <a:extLst>
            <a:ext uri="{FF2B5EF4-FFF2-40B4-BE49-F238E27FC236}">
              <a16:creationId xmlns:a16="http://schemas.microsoft.com/office/drawing/2014/main" id="{00000000-0008-0000-1200-000073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1860" name="Picture 3" descr="jednoriadkové šedé PNG">
          <a:extLst>
            <a:ext uri="{FF2B5EF4-FFF2-40B4-BE49-F238E27FC236}">
              <a16:creationId xmlns:a16="http://schemas.microsoft.com/office/drawing/2014/main" id="{00000000-0008-0000-1200-0000747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2762250</xdr:colOff>
      <xdr:row>1</xdr:row>
      <xdr:rowOff>38100</xdr:rowOff>
    </xdr:to>
    <xdr:pic>
      <xdr:nvPicPr>
        <xdr:cNvPr id="1159" name="Picture 3" descr="jednoriadkové šedé PNG">
          <a:extLst>
            <a:ext uri="{FF2B5EF4-FFF2-40B4-BE49-F238E27FC236}">
              <a16:creationId xmlns:a16="http://schemas.microsoft.com/office/drawing/2014/main" id="{00000000-0008-0000-01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627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2883" name="Picture 3" descr="jednoriadkové šedé PNG">
          <a:extLst>
            <a:ext uri="{FF2B5EF4-FFF2-40B4-BE49-F238E27FC236}">
              <a16:creationId xmlns:a16="http://schemas.microsoft.com/office/drawing/2014/main" id="{00000000-0008-0000-1300-000073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2884" name="Picture 3" descr="jednoriadkové šedé PNG">
          <a:extLst>
            <a:ext uri="{FF2B5EF4-FFF2-40B4-BE49-F238E27FC236}">
              <a16:creationId xmlns:a16="http://schemas.microsoft.com/office/drawing/2014/main" id="{00000000-0008-0000-1300-000074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3905" name="Picture 3" descr="jednoriadkové šedé PNG">
          <a:extLst>
            <a:ext uri="{FF2B5EF4-FFF2-40B4-BE49-F238E27FC236}">
              <a16:creationId xmlns:a16="http://schemas.microsoft.com/office/drawing/2014/main" id="{00000000-0008-0000-1400-0000718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3906" name="Picture 3" descr="jednoriadkové šedé PNG">
          <a:extLst>
            <a:ext uri="{FF2B5EF4-FFF2-40B4-BE49-F238E27FC236}">
              <a16:creationId xmlns:a16="http://schemas.microsoft.com/office/drawing/2014/main" id="{00000000-0008-0000-1400-0000728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34929" name="Picture 3" descr="jednoriadkové šedé PNG">
          <a:extLst>
            <a:ext uri="{FF2B5EF4-FFF2-40B4-BE49-F238E27FC236}">
              <a16:creationId xmlns:a16="http://schemas.microsoft.com/office/drawing/2014/main" id="{00000000-0008-0000-1500-000071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2819400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054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3195" name="Picture 3" descr="jednoriadkové šedé PNG">
          <a:extLst>
            <a:ext uri="{FF2B5EF4-FFF2-40B4-BE49-F238E27FC236}">
              <a16:creationId xmlns:a16="http://schemas.microsoft.com/office/drawing/2014/main" id="{00000000-0008-0000-0200-00007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53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2181" name="Picture 3" descr="jednoriadkové šedé PNG">
          <a:extLst>
            <a:ext uri="{FF2B5EF4-FFF2-40B4-BE49-F238E27FC236}">
              <a16:creationId xmlns:a16="http://schemas.microsoft.com/office/drawing/2014/main" id="{00000000-0008-0000-03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5790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4227" name="Picture 3" descr="jednoriadkové šedé PNG">
          <a:extLst>
            <a:ext uri="{FF2B5EF4-FFF2-40B4-BE49-F238E27FC236}">
              <a16:creationId xmlns:a16="http://schemas.microsoft.com/office/drawing/2014/main" id="{00000000-0008-0000-0400-000083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5250" name="Picture 3" descr="jednoriadkové šedé PNG">
          <a:extLst>
            <a:ext uri="{FF2B5EF4-FFF2-40B4-BE49-F238E27FC236}">
              <a16:creationId xmlns:a16="http://schemas.microsoft.com/office/drawing/2014/main" id="{00000000-0008-0000-0500-000082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2952750</xdr:colOff>
      <xdr:row>1</xdr:row>
      <xdr:rowOff>47625</xdr:rowOff>
    </xdr:to>
    <xdr:pic>
      <xdr:nvPicPr>
        <xdr:cNvPr id="6274" name="Picture 3" descr="jednoriadkové šedé PNG">
          <a:extLst>
            <a:ext uri="{FF2B5EF4-FFF2-40B4-BE49-F238E27FC236}">
              <a16:creationId xmlns:a16="http://schemas.microsoft.com/office/drawing/2014/main" id="{00000000-0008-0000-0600-000082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2847975</xdr:colOff>
      <xdr:row>1</xdr:row>
      <xdr:rowOff>47625</xdr:rowOff>
    </xdr:to>
    <xdr:pic>
      <xdr:nvPicPr>
        <xdr:cNvPr id="7297" name="Picture 3" descr="jednoriadkové šedé PNG">
          <a:extLst>
            <a:ext uri="{FF2B5EF4-FFF2-40B4-BE49-F238E27FC236}">
              <a16:creationId xmlns:a16="http://schemas.microsoft.com/office/drawing/2014/main" id="{00000000-0008-0000-0700-000081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2838450</xdr:colOff>
      <xdr:row>1</xdr:row>
      <xdr:rowOff>47625</xdr:rowOff>
    </xdr:to>
    <xdr:pic>
      <xdr:nvPicPr>
        <xdr:cNvPr id="8321" name="Picture 3" descr="jednoriadkové šedé PNG">
          <a:extLst>
            <a:ext uri="{FF2B5EF4-FFF2-40B4-BE49-F238E27FC236}">
              <a16:creationId xmlns:a16="http://schemas.microsoft.com/office/drawing/2014/main" id="{00000000-0008-0000-0800-000081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55"/>
  <sheetViews>
    <sheetView topLeftCell="A22" zoomScaleNormal="100" workbookViewId="0">
      <selection activeCell="C45" sqref="C45"/>
    </sheetView>
  </sheetViews>
  <sheetFormatPr defaultRowHeight="15" x14ac:dyDescent="0.25"/>
  <cols>
    <col min="1" max="1" width="8.7109375" style="1" customWidth="1"/>
    <col min="2" max="2" width="72" style="1" bestFit="1" customWidth="1"/>
    <col min="3" max="3" width="30.7109375" style="1" customWidth="1"/>
    <col min="4" max="4" width="8.7109375" style="1" customWidth="1"/>
    <col min="5" max="16384" width="9.140625" style="1"/>
  </cols>
  <sheetData>
    <row r="1" spans="1:4" ht="54.95" customHeight="1" x14ac:dyDescent="0.25">
      <c r="A1" s="23"/>
      <c r="B1" s="23"/>
      <c r="C1" s="23"/>
      <c r="D1" s="23"/>
    </row>
    <row r="2" spans="1:4" ht="15" customHeight="1" x14ac:dyDescent="0.25">
      <c r="A2" s="288" t="s">
        <v>9</v>
      </c>
      <c r="B2" s="288"/>
      <c r="C2" s="288"/>
      <c r="D2" s="288"/>
    </row>
    <row r="3" spans="1:4" ht="15" customHeight="1" x14ac:dyDescent="0.25">
      <c r="A3" s="288"/>
      <c r="B3" s="288"/>
      <c r="C3" s="288"/>
      <c r="D3" s="288"/>
    </row>
    <row r="4" spans="1:4" ht="15" customHeight="1" x14ac:dyDescent="0.25">
      <c r="A4" s="269"/>
      <c r="B4" s="269"/>
      <c r="C4" s="269"/>
      <c r="D4" s="269"/>
    </row>
    <row r="5" spans="1:4" ht="15" customHeight="1" x14ac:dyDescent="0.25">
      <c r="A5" s="288" t="s">
        <v>31</v>
      </c>
      <c r="B5" s="288"/>
      <c r="C5" s="269"/>
      <c r="D5" s="269"/>
    </row>
    <row r="6" spans="1:4" ht="15" customHeight="1" x14ac:dyDescent="0.25">
      <c r="A6" s="288" t="s">
        <v>32</v>
      </c>
      <c r="B6" s="288"/>
      <c r="C6" s="24"/>
      <c r="D6" s="24"/>
    </row>
    <row r="7" spans="1:4" ht="15" customHeight="1" x14ac:dyDescent="0.25">
      <c r="A7" s="23" t="s">
        <v>520</v>
      </c>
      <c r="B7" s="23"/>
      <c r="C7" s="23"/>
      <c r="D7" s="23"/>
    </row>
    <row r="8" spans="1:4" ht="15" customHeight="1" x14ac:dyDescent="0.25">
      <c r="A8" s="25"/>
      <c r="B8" s="25"/>
      <c r="C8" s="25"/>
      <c r="D8" s="25"/>
    </row>
    <row r="9" spans="1:4" ht="15" customHeight="1" thickBot="1" x14ac:dyDescent="0.3">
      <c r="A9" s="26"/>
      <c r="B9" s="26"/>
      <c r="C9" s="26"/>
      <c r="D9" s="115"/>
    </row>
    <row r="10" spans="1:4" ht="15" customHeight="1" thickTop="1" thickBot="1" x14ac:dyDescent="0.3">
      <c r="A10" s="15"/>
      <c r="B10" s="14"/>
      <c r="C10" s="15"/>
      <c r="D10" s="17"/>
    </row>
    <row r="11" spans="1:4" ht="15" customHeight="1" thickTop="1" thickBot="1" x14ac:dyDescent="0.3">
      <c r="A11" s="17"/>
      <c r="B11" s="2"/>
      <c r="C11" s="3" t="s">
        <v>5</v>
      </c>
      <c r="D11" s="17"/>
    </row>
    <row r="12" spans="1:4" ht="15" customHeight="1" thickTop="1" x14ac:dyDescent="0.25">
      <c r="A12" s="17"/>
      <c r="B12" s="203" t="s">
        <v>429</v>
      </c>
      <c r="C12" s="205">
        <f>SUM(C13:C19)</f>
        <v>0</v>
      </c>
      <c r="D12" s="17"/>
    </row>
    <row r="13" spans="1:4" ht="15" customHeight="1" x14ac:dyDescent="0.25">
      <c r="A13" s="17"/>
      <c r="B13" s="78" t="s">
        <v>411</v>
      </c>
      <c r="C13" s="206">
        <f>'ISD 470-00, 480-11'!P13</f>
        <v>0</v>
      </c>
      <c r="D13" s="17"/>
    </row>
    <row r="14" spans="1:4" ht="15" customHeight="1" x14ac:dyDescent="0.25">
      <c r="A14" s="17"/>
      <c r="B14" s="78" t="s">
        <v>412</v>
      </c>
      <c r="C14" s="206">
        <f>'ISD 470-00, 480-11, 490-11'!P18</f>
        <v>0</v>
      </c>
      <c r="D14" s="17"/>
    </row>
    <row r="15" spans="1:4" ht="15" customHeight="1" x14ac:dyDescent="0.25">
      <c r="A15" s="17"/>
      <c r="B15" s="78" t="s">
        <v>413</v>
      </c>
      <c r="C15" s="206">
        <f>'ISD 470-11.4'!P18</f>
        <v>0</v>
      </c>
      <c r="D15" s="17"/>
    </row>
    <row r="16" spans="1:4" ht="15" customHeight="1" x14ac:dyDescent="0.25">
      <c r="A16" s="17"/>
      <c r="B16" s="78" t="s">
        <v>516</v>
      </c>
      <c r="C16" s="206">
        <f>'ISD 470-11.7 _ 1'!P34</f>
        <v>0</v>
      </c>
      <c r="D16" s="17"/>
    </row>
    <row r="17" spans="1:4" ht="15" customHeight="1" x14ac:dyDescent="0.25">
      <c r="A17" s="17"/>
      <c r="B17" s="78" t="s">
        <v>517</v>
      </c>
      <c r="C17" s="206">
        <f>'ISD 470-11.7 _ 2'!P24</f>
        <v>0</v>
      </c>
      <c r="D17" s="17"/>
    </row>
    <row r="18" spans="1:4" ht="15" customHeight="1" x14ac:dyDescent="0.25">
      <c r="A18" s="17"/>
      <c r="B18" s="78" t="s">
        <v>414</v>
      </c>
      <c r="C18" s="206">
        <f>'ISD 480-11'!P26</f>
        <v>0</v>
      </c>
      <c r="D18" s="17"/>
    </row>
    <row r="19" spans="1:4" ht="15" customHeight="1" thickBot="1" x14ac:dyDescent="0.3">
      <c r="A19" s="17"/>
      <c r="B19" s="204" t="s">
        <v>415</v>
      </c>
      <c r="C19" s="207">
        <f>'ISD 490-11'!P17</f>
        <v>0</v>
      </c>
      <c r="D19" s="17"/>
    </row>
    <row r="20" spans="1:4" ht="15" customHeight="1" thickTop="1" thickBot="1" x14ac:dyDescent="0.3">
      <c r="A20" s="17"/>
      <c r="B20" s="79"/>
      <c r="C20" s="17"/>
      <c r="D20" s="17"/>
    </row>
    <row r="21" spans="1:4" s="2" customFormat="1" ht="15" customHeight="1" thickTop="1" thickBot="1" x14ac:dyDescent="0.3">
      <c r="B21" s="13"/>
      <c r="C21" s="3" t="s">
        <v>5</v>
      </c>
    </row>
    <row r="22" spans="1:4" ht="15" customHeight="1" x14ac:dyDescent="0.25">
      <c r="B22" s="19" t="s">
        <v>430</v>
      </c>
      <c r="C22" s="21">
        <f>SUM(C23:C37)</f>
        <v>0</v>
      </c>
    </row>
    <row r="23" spans="1:4" ht="15" customHeight="1" x14ac:dyDescent="0.25">
      <c r="B23" s="20" t="s">
        <v>416</v>
      </c>
      <c r="C23" s="22">
        <f>'TČ 206-13'!P17</f>
        <v>0</v>
      </c>
    </row>
    <row r="24" spans="1:4" ht="15" customHeight="1" x14ac:dyDescent="0.25">
      <c r="B24" s="20" t="s">
        <v>417</v>
      </c>
      <c r="C24" s="22">
        <f>'TČ 206-51, MG+UPS'!P22</f>
        <v>0</v>
      </c>
    </row>
    <row r="25" spans="1:4" ht="15" customHeight="1" x14ac:dyDescent="0.25">
      <c r="B25" s="20" t="s">
        <v>418</v>
      </c>
      <c r="C25" s="22">
        <f>'TČ 206-51'!P40</f>
        <v>0</v>
      </c>
    </row>
    <row r="26" spans="1:4" ht="15" customHeight="1" x14ac:dyDescent="0.25">
      <c r="B26" s="20" t="s">
        <v>419</v>
      </c>
      <c r="C26" s="22">
        <f>'TČ 206-52'!P49</f>
        <v>0</v>
      </c>
    </row>
    <row r="27" spans="1:4" ht="15" customHeight="1" x14ac:dyDescent="0.25">
      <c r="B27" s="20" t="s">
        <v>420</v>
      </c>
      <c r="C27" s="22">
        <f>'TČ 206-52,Vizualizácia'!P19</f>
        <v>0</v>
      </c>
    </row>
    <row r="28" spans="1:4" ht="15" customHeight="1" x14ac:dyDescent="0.25">
      <c r="B28" s="20" t="s">
        <v>421</v>
      </c>
      <c r="C28" s="22">
        <f>'TČ 206-52, MFV'!P15</f>
        <v>0</v>
      </c>
    </row>
    <row r="29" spans="1:4" ht="15" customHeight="1" x14ac:dyDescent="0.25">
      <c r="B29" s="20" t="s">
        <v>422</v>
      </c>
      <c r="C29" s="22">
        <f>'TČ 206-53'!P19</f>
        <v>0</v>
      </c>
    </row>
    <row r="30" spans="1:4" ht="15" customHeight="1" x14ac:dyDescent="0.25">
      <c r="B30" s="20" t="s">
        <v>423</v>
      </c>
      <c r="C30" s="22">
        <f>'TČ 206-53.1'!P80</f>
        <v>0</v>
      </c>
    </row>
    <row r="31" spans="1:4" ht="15" customHeight="1" x14ac:dyDescent="0.25">
      <c r="B31" s="20" t="s">
        <v>424</v>
      </c>
      <c r="C31" s="22">
        <f>'TČ 206-54'!P14</f>
        <v>0</v>
      </c>
    </row>
    <row r="32" spans="1:4" ht="15" customHeight="1" x14ac:dyDescent="0.25">
      <c r="B32" s="20" t="s">
        <v>425</v>
      </c>
      <c r="C32" s="22">
        <f>'TČ 206-55'!P45</f>
        <v>0</v>
      </c>
    </row>
    <row r="33" spans="2:3" ht="15" customHeight="1" x14ac:dyDescent="0.25">
      <c r="B33" s="20" t="s">
        <v>426</v>
      </c>
      <c r="C33" s="22">
        <f>'TČ 206-56'!P28</f>
        <v>0</v>
      </c>
    </row>
    <row r="34" spans="2:3" ht="15" customHeight="1" x14ac:dyDescent="0.25">
      <c r="B34" s="20" t="s">
        <v>427</v>
      </c>
      <c r="C34" s="22">
        <f>'TČ 206-57'!P24</f>
        <v>0</v>
      </c>
    </row>
    <row r="35" spans="2:3" ht="15" customHeight="1" x14ac:dyDescent="0.25">
      <c r="B35" s="20" t="s">
        <v>428</v>
      </c>
      <c r="C35" s="22">
        <f>'TČ 205-58'!P46</f>
        <v>0</v>
      </c>
    </row>
    <row r="36" spans="2:3" ht="15" customHeight="1" x14ac:dyDescent="0.25">
      <c r="B36" s="200" t="s">
        <v>8</v>
      </c>
      <c r="C36" s="201">
        <f>'Tunelový rozhlas'!P16</f>
        <v>0</v>
      </c>
    </row>
    <row r="37" spans="2:3" ht="15" customHeight="1" thickBot="1" x14ac:dyDescent="0.3">
      <c r="B37" s="80" t="s">
        <v>642</v>
      </c>
      <c r="C37" s="202">
        <f>'Hodnotiace správy'!I16</f>
        <v>0</v>
      </c>
    </row>
    <row r="38" spans="2:3" ht="15" customHeight="1" x14ac:dyDescent="0.25">
      <c r="B38" s="17"/>
      <c r="C38" s="17"/>
    </row>
    <row r="39" spans="2:3" ht="15" customHeight="1" thickBot="1" x14ac:dyDescent="0.3">
      <c r="B39" s="17"/>
      <c r="C39" s="17"/>
    </row>
    <row r="40" spans="2:3" s="2" customFormat="1" ht="15" customHeight="1" thickTop="1" thickBot="1" x14ac:dyDescent="0.3">
      <c r="B40" s="4"/>
      <c r="C40" s="3" t="s">
        <v>5</v>
      </c>
    </row>
    <row r="41" spans="2:3" ht="15" customHeight="1" thickTop="1" thickBot="1" x14ac:dyDescent="0.3">
      <c r="B41" s="5" t="s">
        <v>6</v>
      </c>
      <c r="C41" s="16">
        <f>SUM(C12,C22)</f>
        <v>0</v>
      </c>
    </row>
    <row r="42" spans="2:3" ht="15" customHeight="1" thickTop="1" thickBot="1" x14ac:dyDescent="0.3">
      <c r="B42" s="6"/>
      <c r="C42" s="7"/>
    </row>
    <row r="43" spans="2:3" ht="15" customHeight="1" thickTop="1" thickBot="1" x14ac:dyDescent="0.3">
      <c r="B43" s="8" t="s">
        <v>542</v>
      </c>
      <c r="C43" s="16">
        <f>C41*4</f>
        <v>0</v>
      </c>
    </row>
    <row r="44" spans="2:3" ht="15" customHeight="1" thickTop="1" thickBot="1" x14ac:dyDescent="0.3">
      <c r="B44" s="9"/>
      <c r="C44" s="7"/>
    </row>
    <row r="45" spans="2:3" ht="15" customHeight="1" thickTop="1" thickBot="1" x14ac:dyDescent="0.3">
      <c r="B45" s="10" t="s">
        <v>670</v>
      </c>
      <c r="C45" s="16">
        <f>0.23*C43</f>
        <v>0</v>
      </c>
    </row>
    <row r="46" spans="2:3" ht="15" customHeight="1" thickTop="1" thickBot="1" x14ac:dyDescent="0.3">
      <c r="B46" s="6"/>
      <c r="C46" s="7"/>
    </row>
    <row r="47" spans="2:3" ht="15" customHeight="1" thickTop="1" thickBot="1" x14ac:dyDescent="0.3">
      <c r="B47" s="8" t="s">
        <v>543</v>
      </c>
      <c r="C47" s="16">
        <f>C43+C45</f>
        <v>0</v>
      </c>
    </row>
    <row r="48" spans="2:3" ht="15" customHeight="1" thickTop="1" x14ac:dyDescent="0.25"/>
    <row r="54" spans="1:7" x14ac:dyDescent="0.25">
      <c r="A54" s="23" t="s">
        <v>657</v>
      </c>
      <c r="B54" s="23"/>
      <c r="C54" s="2" t="s">
        <v>658</v>
      </c>
      <c r="D54" s="2"/>
      <c r="E54" s="2"/>
      <c r="F54" s="2"/>
      <c r="G54" s="2"/>
    </row>
    <row r="55" spans="1:7" ht="30" customHeight="1" x14ac:dyDescent="0.25">
      <c r="C55" s="267" t="s">
        <v>659</v>
      </c>
      <c r="D55" s="266"/>
      <c r="E55" s="266"/>
      <c r="F55" s="266"/>
      <c r="G55" s="266"/>
    </row>
  </sheetData>
  <sheetProtection algorithmName="SHA-512" hashValue="8IR3iEw5S88Y8NCgCPfqGpCsqwBvxa0bagzyjK4GMcqHIImY3+i0r6aRQXtym1+QbL3dygryqgKeg8f6jfUkzQ==" saltValue="WsymJXpGsp5IGLpnejqaJw==" spinCount="100000" sheet="1"/>
  <mergeCells count="3">
    <mergeCell ref="A2:D3"/>
    <mergeCell ref="A5:B5"/>
    <mergeCell ref="A6:B6"/>
  </mergeCells>
  <pageMargins left="0.59055118110236227" right="0.59055118110236227" top="0.59055118110236227" bottom="0.59055118110236227" header="0.31496062992125984" footer="0.31496062992125984"/>
  <pageSetup paperSize="9" scale="73" orientation="portrait" horizontalDpi="4294967295" verticalDpi="4294967295" r:id="rId1"/>
  <headerFooter>
    <oddFooter>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9"/>
  <sheetViews>
    <sheetView topLeftCell="A19" zoomScaleNormal="100" workbookViewId="0">
      <selection activeCell="O21" sqref="O21"/>
    </sheetView>
  </sheetViews>
  <sheetFormatPr defaultColWidth="8.7109375" defaultRowHeight="15" x14ac:dyDescent="0.25"/>
  <cols>
    <col min="1" max="1" width="6" style="18" customWidth="1"/>
    <col min="2" max="2" width="15.140625" style="1" customWidth="1"/>
    <col min="3" max="3" width="20.14062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20.42578125" style="1" customWidth="1"/>
    <col min="16" max="17" width="18.85546875" style="1" customWidth="1"/>
    <col min="18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625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213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ht="267.75" x14ac:dyDescent="0.25">
      <c r="A8" s="308">
        <v>1</v>
      </c>
      <c r="B8" s="341"/>
      <c r="C8" s="343" t="s">
        <v>214</v>
      </c>
      <c r="D8" s="103" t="s">
        <v>518</v>
      </c>
      <c r="E8" s="336">
        <v>1</v>
      </c>
      <c r="F8" s="336">
        <v>1</v>
      </c>
      <c r="G8" s="331"/>
      <c r="H8" s="331"/>
      <c r="I8" s="331"/>
      <c r="J8" s="331"/>
      <c r="K8" s="331"/>
      <c r="L8" s="331"/>
      <c r="M8" s="333" t="s">
        <v>24</v>
      </c>
      <c r="N8" s="331"/>
      <c r="O8" s="329"/>
      <c r="P8" s="346">
        <f>E8*F8*ROUND(O8, 2)</f>
        <v>0</v>
      </c>
    </row>
    <row r="9" spans="1:16" s="2" customFormat="1" ht="63.75" x14ac:dyDescent="0.25">
      <c r="A9" s="328"/>
      <c r="B9" s="339"/>
      <c r="C9" s="344"/>
      <c r="D9" s="63" t="s">
        <v>224</v>
      </c>
      <c r="E9" s="337"/>
      <c r="F9" s="337"/>
      <c r="G9" s="326"/>
      <c r="H9" s="326"/>
      <c r="I9" s="326"/>
      <c r="J9" s="326"/>
      <c r="K9" s="326"/>
      <c r="L9" s="326"/>
      <c r="M9" s="327"/>
      <c r="N9" s="326"/>
      <c r="O9" s="325"/>
      <c r="P9" s="324"/>
    </row>
    <row r="10" spans="1:16" s="2" customFormat="1" ht="76.5" x14ac:dyDescent="0.25">
      <c r="A10" s="328"/>
      <c r="B10" s="342"/>
      <c r="C10" s="345"/>
      <c r="D10" s="129" t="s">
        <v>225</v>
      </c>
      <c r="E10" s="338"/>
      <c r="F10" s="338"/>
      <c r="G10" s="332"/>
      <c r="H10" s="332"/>
      <c r="I10" s="332"/>
      <c r="J10" s="332"/>
      <c r="K10" s="332"/>
      <c r="L10" s="332"/>
      <c r="M10" s="334"/>
      <c r="N10" s="332"/>
      <c r="O10" s="330"/>
      <c r="P10" s="347"/>
    </row>
    <row r="11" spans="1:16" s="2" customFormat="1" ht="25.5" x14ac:dyDescent="0.2">
      <c r="A11" s="231">
        <v>2</v>
      </c>
      <c r="B11" s="51"/>
      <c r="C11" s="63" t="s">
        <v>466</v>
      </c>
      <c r="D11" s="63" t="s">
        <v>215</v>
      </c>
      <c r="E11" s="222">
        <v>1</v>
      </c>
      <c r="F11" s="222">
        <v>1</v>
      </c>
      <c r="G11" s="219"/>
      <c r="H11" s="219"/>
      <c r="I11" s="219"/>
      <c r="J11" s="219"/>
      <c r="K11" s="219"/>
      <c r="L11" s="219"/>
      <c r="M11" s="226" t="s">
        <v>24</v>
      </c>
      <c r="N11" s="219" t="s">
        <v>24</v>
      </c>
      <c r="O11" s="225"/>
      <c r="P11" s="220">
        <f>E11*F11*ROUND(O11, 2)</f>
        <v>0</v>
      </c>
    </row>
    <row r="12" spans="1:16" s="2" customFormat="1" ht="89.25" x14ac:dyDescent="0.25">
      <c r="A12" s="335">
        <v>3</v>
      </c>
      <c r="B12" s="339"/>
      <c r="C12" s="340" t="s">
        <v>216</v>
      </c>
      <c r="D12" s="265" t="s">
        <v>519</v>
      </c>
      <c r="E12" s="337">
        <v>1</v>
      </c>
      <c r="F12" s="337">
        <v>2</v>
      </c>
      <c r="G12" s="326"/>
      <c r="H12" s="326"/>
      <c r="I12" s="326"/>
      <c r="J12" s="326"/>
      <c r="K12" s="326"/>
      <c r="L12" s="326"/>
      <c r="M12" s="327" t="s">
        <v>24</v>
      </c>
      <c r="N12" s="326"/>
      <c r="O12" s="325"/>
      <c r="P12" s="324">
        <f>E12*F12*ROUND(O12, 2)</f>
        <v>0</v>
      </c>
    </row>
    <row r="13" spans="1:16" s="2" customFormat="1" ht="102" x14ac:dyDescent="0.25">
      <c r="A13" s="335"/>
      <c r="B13" s="339"/>
      <c r="C13" s="340"/>
      <c r="D13" s="63" t="s">
        <v>226</v>
      </c>
      <c r="E13" s="337"/>
      <c r="F13" s="337"/>
      <c r="G13" s="326"/>
      <c r="H13" s="326"/>
      <c r="I13" s="326"/>
      <c r="J13" s="326"/>
      <c r="K13" s="326"/>
      <c r="L13" s="326"/>
      <c r="M13" s="327"/>
      <c r="N13" s="326"/>
      <c r="O13" s="325"/>
      <c r="P13" s="324"/>
    </row>
    <row r="14" spans="1:16" s="2" customFormat="1" x14ac:dyDescent="0.25">
      <c r="A14" s="335"/>
      <c r="B14" s="339"/>
      <c r="C14" s="340"/>
      <c r="D14" s="63" t="s">
        <v>217</v>
      </c>
      <c r="E14" s="337"/>
      <c r="F14" s="337"/>
      <c r="G14" s="326"/>
      <c r="H14" s="326"/>
      <c r="I14" s="326"/>
      <c r="J14" s="326"/>
      <c r="K14" s="326"/>
      <c r="L14" s="326"/>
      <c r="M14" s="327"/>
      <c r="N14" s="326"/>
      <c r="O14" s="325"/>
      <c r="P14" s="324"/>
    </row>
    <row r="15" spans="1:16" s="2" customFormat="1" x14ac:dyDescent="0.25">
      <c r="A15" s="335"/>
      <c r="B15" s="339"/>
      <c r="C15" s="340"/>
      <c r="D15" s="63" t="s">
        <v>218</v>
      </c>
      <c r="E15" s="337"/>
      <c r="F15" s="337"/>
      <c r="G15" s="326"/>
      <c r="H15" s="326"/>
      <c r="I15" s="326"/>
      <c r="J15" s="326"/>
      <c r="K15" s="326"/>
      <c r="L15" s="326"/>
      <c r="M15" s="327"/>
      <c r="N15" s="326"/>
      <c r="O15" s="325"/>
      <c r="P15" s="324"/>
    </row>
    <row r="16" spans="1:16" s="2" customFormat="1" x14ac:dyDescent="0.25">
      <c r="A16" s="335"/>
      <c r="B16" s="339"/>
      <c r="C16" s="340"/>
      <c r="D16" s="63" t="s">
        <v>219</v>
      </c>
      <c r="E16" s="337"/>
      <c r="F16" s="337"/>
      <c r="G16" s="326"/>
      <c r="H16" s="326"/>
      <c r="I16" s="326"/>
      <c r="J16" s="326"/>
      <c r="K16" s="326"/>
      <c r="L16" s="326"/>
      <c r="M16" s="327"/>
      <c r="N16" s="326"/>
      <c r="O16" s="325"/>
      <c r="P16" s="324"/>
    </row>
    <row r="17" spans="1:16" s="2" customFormat="1" ht="15" customHeight="1" x14ac:dyDescent="0.25">
      <c r="A17" s="335"/>
      <c r="B17" s="339"/>
      <c r="C17" s="340"/>
      <c r="D17" s="63" t="s">
        <v>220</v>
      </c>
      <c r="E17" s="337"/>
      <c r="F17" s="337"/>
      <c r="G17" s="326"/>
      <c r="H17" s="326"/>
      <c r="I17" s="326"/>
      <c r="J17" s="326"/>
      <c r="K17" s="326"/>
      <c r="L17" s="326"/>
      <c r="M17" s="327"/>
      <c r="N17" s="326"/>
      <c r="O17" s="325"/>
      <c r="P17" s="324"/>
    </row>
    <row r="18" spans="1:16" s="2" customFormat="1" x14ac:dyDescent="0.25">
      <c r="A18" s="335"/>
      <c r="B18" s="339"/>
      <c r="C18" s="340"/>
      <c r="D18" s="63" t="s">
        <v>221</v>
      </c>
      <c r="E18" s="337"/>
      <c r="F18" s="337"/>
      <c r="G18" s="326"/>
      <c r="H18" s="326"/>
      <c r="I18" s="326"/>
      <c r="J18" s="326"/>
      <c r="K18" s="326"/>
      <c r="L18" s="326"/>
      <c r="M18" s="327"/>
      <c r="N18" s="326"/>
      <c r="O18" s="325"/>
      <c r="P18" s="324"/>
    </row>
    <row r="19" spans="1:16" s="2" customFormat="1" ht="25.5" x14ac:dyDescent="0.25">
      <c r="A19" s="335"/>
      <c r="B19" s="339"/>
      <c r="C19" s="340"/>
      <c r="D19" s="63" t="s">
        <v>222</v>
      </c>
      <c r="E19" s="337"/>
      <c r="F19" s="337"/>
      <c r="G19" s="326"/>
      <c r="H19" s="326"/>
      <c r="I19" s="326"/>
      <c r="J19" s="326"/>
      <c r="K19" s="326"/>
      <c r="L19" s="326"/>
      <c r="M19" s="327"/>
      <c r="N19" s="326"/>
      <c r="O19" s="325"/>
      <c r="P19" s="324"/>
    </row>
    <row r="20" spans="1:16" s="2" customFormat="1" ht="25.5" x14ac:dyDescent="0.25">
      <c r="A20" s="231">
        <v>4</v>
      </c>
      <c r="B20" s="219"/>
      <c r="C20" s="221" t="s">
        <v>216</v>
      </c>
      <c r="D20" s="223" t="s">
        <v>223</v>
      </c>
      <c r="E20" s="222">
        <v>1</v>
      </c>
      <c r="F20" s="222">
        <v>1</v>
      </c>
      <c r="G20" s="219"/>
      <c r="H20" s="219"/>
      <c r="I20" s="219"/>
      <c r="J20" s="219"/>
      <c r="K20" s="219"/>
      <c r="L20" s="219"/>
      <c r="M20" s="226" t="s">
        <v>24</v>
      </c>
      <c r="N20" s="219" t="s">
        <v>24</v>
      </c>
      <c r="O20" s="225"/>
      <c r="P20" s="220">
        <f>E20*F20*ROUND(O20, 2)</f>
        <v>0</v>
      </c>
    </row>
    <row r="21" spans="1:16" s="2" customFormat="1" ht="26.25" thickBot="1" x14ac:dyDescent="0.3">
      <c r="A21" s="227">
        <v>5</v>
      </c>
      <c r="B21" s="184" t="s">
        <v>571</v>
      </c>
      <c r="C21" s="262" t="s">
        <v>545</v>
      </c>
      <c r="D21" s="184" t="s">
        <v>42</v>
      </c>
      <c r="E21" s="263">
        <v>1</v>
      </c>
      <c r="F21" s="263">
        <v>1</v>
      </c>
      <c r="G21" s="132"/>
      <c r="H21" s="132"/>
      <c r="I21" s="132"/>
      <c r="J21" s="132"/>
      <c r="K21" s="132"/>
      <c r="L21" s="132"/>
      <c r="M21" s="264" t="s">
        <v>24</v>
      </c>
      <c r="N21" s="132"/>
      <c r="O21" s="133"/>
      <c r="P21" s="228">
        <f>E21*F21*ROUND(O21,2)</f>
        <v>0</v>
      </c>
    </row>
    <row r="22" spans="1:16" ht="15.75" thickBot="1" x14ac:dyDescent="0.3">
      <c r="O22" s="47" t="s">
        <v>26</v>
      </c>
      <c r="P22" s="48">
        <f>SUM(P8:P21)</f>
        <v>0</v>
      </c>
    </row>
    <row r="23" spans="1:16" x14ac:dyDescent="0.25">
      <c r="A23" s="105"/>
      <c r="B23" s="104"/>
      <c r="C23" s="104"/>
      <c r="D23" s="104"/>
      <c r="E23" s="106"/>
      <c r="F23" s="106"/>
      <c r="G23" s="106"/>
      <c r="H23" s="104"/>
      <c r="I23" s="104"/>
      <c r="J23" s="104"/>
    </row>
    <row r="24" spans="1:16" x14ac:dyDescent="0.25">
      <c r="A24" s="105"/>
      <c r="B24" s="104"/>
      <c r="C24" s="104"/>
      <c r="D24" s="104"/>
      <c r="E24" s="106"/>
      <c r="F24" s="106"/>
      <c r="G24" s="106"/>
      <c r="H24" s="104"/>
      <c r="I24" s="104"/>
      <c r="J24" s="104"/>
    </row>
    <row r="25" spans="1:16" x14ac:dyDescent="0.25">
      <c r="A25" s="105"/>
      <c r="B25" s="104"/>
      <c r="C25" s="104"/>
      <c r="D25" s="104"/>
      <c r="E25" s="106"/>
      <c r="F25" s="106"/>
      <c r="G25" s="106"/>
      <c r="H25" s="104"/>
      <c r="I25" s="104"/>
      <c r="J25" s="104"/>
    </row>
    <row r="26" spans="1:16" x14ac:dyDescent="0.25">
      <c r="A26" s="105"/>
      <c r="B26" s="104"/>
      <c r="C26" s="104"/>
      <c r="D26" s="104"/>
      <c r="E26" s="106"/>
      <c r="F26" s="106"/>
      <c r="G26" s="106"/>
      <c r="H26" s="104"/>
      <c r="I26" s="104"/>
      <c r="J26" s="104"/>
    </row>
    <row r="27" spans="1:16" x14ac:dyDescent="0.25">
      <c r="A27" s="302" t="s">
        <v>657</v>
      </c>
      <c r="B27" s="302"/>
      <c r="C27" s="302"/>
      <c r="D27" s="104"/>
      <c r="E27" s="304" t="s">
        <v>658</v>
      </c>
      <c r="F27" s="304"/>
      <c r="G27" s="304"/>
      <c r="H27" s="304"/>
      <c r="I27" s="304"/>
      <c r="J27" s="104"/>
    </row>
    <row r="28" spans="1:16" ht="30" customHeight="1" x14ac:dyDescent="0.25">
      <c r="A28" s="105"/>
      <c r="B28" s="104"/>
      <c r="C28" s="104"/>
      <c r="D28" s="104"/>
      <c r="E28" s="303" t="s">
        <v>659</v>
      </c>
      <c r="F28" s="303"/>
      <c r="G28" s="303"/>
      <c r="H28" s="303"/>
      <c r="I28" s="303"/>
      <c r="J28" s="104"/>
    </row>
    <row r="29" spans="1:16" x14ac:dyDescent="0.25">
      <c r="A29" s="105"/>
      <c r="B29" s="104"/>
      <c r="C29" s="104"/>
      <c r="D29" s="104"/>
      <c r="E29" s="106"/>
      <c r="F29" s="106"/>
      <c r="G29" s="106"/>
      <c r="H29" s="104"/>
      <c r="I29" s="104"/>
      <c r="J29" s="104"/>
    </row>
  </sheetData>
  <sheetProtection algorithmName="SHA-512" hashValue="MpxEuHgif8noUurCFg99eSRUFHS2KXLU1h3R6PXzw22RhtO1cA2XgjDCfqMm24UsP+n4QWPTPuLQYW/0UC5GIQ==" saltValue="yUe6o6mEqjPTo8LCMvxthg==" spinCount="100000" sheet="1" objects="1" scenarios="1"/>
  <mergeCells count="48">
    <mergeCell ref="A27:C27"/>
    <mergeCell ref="E27:I27"/>
    <mergeCell ref="E28:I28"/>
    <mergeCell ref="A3:I3"/>
    <mergeCell ref="A1:F1"/>
    <mergeCell ref="A5:A7"/>
    <mergeCell ref="B5:B7"/>
    <mergeCell ref="C5:C7"/>
    <mergeCell ref="D5:D7"/>
    <mergeCell ref="E5:E7"/>
    <mergeCell ref="F5:F7"/>
    <mergeCell ref="G5:N5"/>
    <mergeCell ref="G1:P1"/>
    <mergeCell ref="A2:I2"/>
    <mergeCell ref="G8:G10"/>
    <mergeCell ref="H8:H10"/>
    <mergeCell ref="I8:I10"/>
    <mergeCell ref="P8:P10"/>
    <mergeCell ref="O5:O7"/>
    <mergeCell ref="P5:P7"/>
    <mergeCell ref="G6:J6"/>
    <mergeCell ref="K6:M6"/>
    <mergeCell ref="C12:C19"/>
    <mergeCell ref="E12:E19"/>
    <mergeCell ref="F12:F19"/>
    <mergeCell ref="B8:B10"/>
    <mergeCell ref="C8:C10"/>
    <mergeCell ref="A8:A10"/>
    <mergeCell ref="I12:I19"/>
    <mergeCell ref="O8:O10"/>
    <mergeCell ref="N8:N10"/>
    <mergeCell ref="M8:M10"/>
    <mergeCell ref="L8:L10"/>
    <mergeCell ref="K8:K10"/>
    <mergeCell ref="J8:J10"/>
    <mergeCell ref="A12:A19"/>
    <mergeCell ref="H12:H19"/>
    <mergeCell ref="G12:G19"/>
    <mergeCell ref="K12:K19"/>
    <mergeCell ref="J12:J19"/>
    <mergeCell ref="E8:E10"/>
    <mergeCell ref="F8:F10"/>
    <mergeCell ref="B12:B19"/>
    <mergeCell ref="P12:P19"/>
    <mergeCell ref="O12:O19"/>
    <mergeCell ref="N12:N19"/>
    <mergeCell ref="M12:M19"/>
    <mergeCell ref="L12:L1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7" fitToHeight="0" orientation="landscape" horizontalDpi="4294967295" verticalDpi="4294967295" r:id="rId1"/>
  <headerFooter>
    <oddFooter>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7"/>
  <sheetViews>
    <sheetView topLeftCell="A31" zoomScaleNormal="100" workbookViewId="0">
      <selection activeCell="O39" sqref="O39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8.5703125" style="1" customWidth="1"/>
    <col min="16" max="16" width="20.57031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521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255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96">
        <v>1</v>
      </c>
      <c r="B8" s="67"/>
      <c r="C8" s="67" t="s">
        <v>227</v>
      </c>
      <c r="D8" s="67" t="s">
        <v>228</v>
      </c>
      <c r="E8" s="74">
        <v>1</v>
      </c>
      <c r="F8" s="74">
        <v>1</v>
      </c>
      <c r="G8" s="90"/>
      <c r="H8" s="90"/>
      <c r="I8" s="90"/>
      <c r="J8" s="90"/>
      <c r="K8" s="90"/>
      <c r="L8" s="90"/>
      <c r="M8" s="100" t="s">
        <v>24</v>
      </c>
      <c r="N8" s="90"/>
      <c r="O8" s="318" t="s">
        <v>25</v>
      </c>
      <c r="P8" s="319"/>
    </row>
    <row r="9" spans="1:16" s="2" customFormat="1" ht="15" customHeight="1" x14ac:dyDescent="0.25">
      <c r="A9" s="94">
        <v>2</v>
      </c>
      <c r="B9" s="63"/>
      <c r="C9" s="63" t="s">
        <v>227</v>
      </c>
      <c r="D9" s="63" t="s">
        <v>229</v>
      </c>
      <c r="E9" s="83">
        <v>1</v>
      </c>
      <c r="F9" s="83">
        <v>1</v>
      </c>
      <c r="G9" s="88"/>
      <c r="H9" s="88"/>
      <c r="I9" s="88"/>
      <c r="J9" s="88"/>
      <c r="K9" s="88"/>
      <c r="L9" s="88"/>
      <c r="M9" s="101" t="s">
        <v>24</v>
      </c>
      <c r="N9" s="88"/>
      <c r="O9" s="87"/>
      <c r="P9" s="86">
        <f t="shared" ref="P9:P21" si="0">E9*F9*ROUND(O9, 2)</f>
        <v>0</v>
      </c>
    </row>
    <row r="10" spans="1:16" s="2" customFormat="1" ht="15" customHeight="1" x14ac:dyDescent="0.25">
      <c r="A10" s="94">
        <v>3</v>
      </c>
      <c r="B10" s="63"/>
      <c r="C10" s="63" t="s">
        <v>227</v>
      </c>
      <c r="D10" s="63" t="s">
        <v>230</v>
      </c>
      <c r="E10" s="83">
        <v>1</v>
      </c>
      <c r="F10" s="83">
        <v>1</v>
      </c>
      <c r="G10" s="88"/>
      <c r="H10" s="88"/>
      <c r="I10" s="88"/>
      <c r="J10" s="88"/>
      <c r="K10" s="88"/>
      <c r="L10" s="88"/>
      <c r="M10" s="123" t="s">
        <v>24</v>
      </c>
      <c r="N10" s="88"/>
      <c r="O10" s="234"/>
      <c r="P10" s="86">
        <f t="shared" si="0"/>
        <v>0</v>
      </c>
    </row>
    <row r="11" spans="1:16" s="2" customFormat="1" x14ac:dyDescent="0.25">
      <c r="A11" s="94">
        <v>4</v>
      </c>
      <c r="B11" s="63"/>
      <c r="C11" s="63" t="s">
        <v>511</v>
      </c>
      <c r="D11" s="63" t="s">
        <v>512</v>
      </c>
      <c r="E11" s="83">
        <v>1</v>
      </c>
      <c r="F11" s="83">
        <v>1</v>
      </c>
      <c r="G11" s="88"/>
      <c r="H11" s="88"/>
      <c r="I11" s="88"/>
      <c r="J11" s="88"/>
      <c r="K11" s="88"/>
      <c r="L11" s="88"/>
      <c r="M11" s="123" t="s">
        <v>24</v>
      </c>
      <c r="N11" s="88" t="s">
        <v>24</v>
      </c>
      <c r="O11" s="234"/>
      <c r="P11" s="86">
        <f>E11*F11*ROUND(O11, 2)</f>
        <v>0</v>
      </c>
    </row>
    <row r="12" spans="1:16" s="2" customFormat="1" x14ac:dyDescent="0.25">
      <c r="A12" s="94">
        <v>5</v>
      </c>
      <c r="B12" s="63"/>
      <c r="C12" s="63" t="s">
        <v>231</v>
      </c>
      <c r="D12" s="63" t="s">
        <v>232</v>
      </c>
      <c r="E12" s="83">
        <v>1</v>
      </c>
      <c r="F12" s="83">
        <v>1</v>
      </c>
      <c r="G12" s="88"/>
      <c r="H12" s="88"/>
      <c r="I12" s="88"/>
      <c r="J12" s="88"/>
      <c r="K12" s="88"/>
      <c r="L12" s="88"/>
      <c r="M12" s="123" t="s">
        <v>24</v>
      </c>
      <c r="N12" s="88"/>
      <c r="O12" s="234"/>
      <c r="P12" s="86">
        <f t="shared" si="0"/>
        <v>0</v>
      </c>
    </row>
    <row r="13" spans="1:16" s="2" customFormat="1" ht="25.5" x14ac:dyDescent="0.25">
      <c r="A13" s="94">
        <v>6</v>
      </c>
      <c r="B13" s="63"/>
      <c r="C13" s="63" t="s">
        <v>231</v>
      </c>
      <c r="D13" s="63" t="s">
        <v>233</v>
      </c>
      <c r="E13" s="83">
        <v>1</v>
      </c>
      <c r="F13" s="83">
        <v>1</v>
      </c>
      <c r="G13" s="88"/>
      <c r="H13" s="88"/>
      <c r="I13" s="88"/>
      <c r="J13" s="88"/>
      <c r="K13" s="88"/>
      <c r="L13" s="88"/>
      <c r="M13" s="123" t="s">
        <v>24</v>
      </c>
      <c r="N13" s="88"/>
      <c r="O13" s="234"/>
      <c r="P13" s="86">
        <f t="shared" si="0"/>
        <v>0</v>
      </c>
    </row>
    <row r="14" spans="1:16" s="2" customFormat="1" ht="28.35" customHeight="1" x14ac:dyDescent="0.25">
      <c r="A14" s="94">
        <v>7</v>
      </c>
      <c r="B14" s="63"/>
      <c r="C14" s="63" t="s">
        <v>231</v>
      </c>
      <c r="D14" s="63" t="s">
        <v>234</v>
      </c>
      <c r="E14" s="83">
        <v>1</v>
      </c>
      <c r="F14" s="83">
        <v>1</v>
      </c>
      <c r="G14" s="88"/>
      <c r="H14" s="88"/>
      <c r="I14" s="88"/>
      <c r="J14" s="88"/>
      <c r="K14" s="88"/>
      <c r="L14" s="88"/>
      <c r="M14" s="123" t="s">
        <v>24</v>
      </c>
      <c r="N14" s="88"/>
      <c r="O14" s="234"/>
      <c r="P14" s="86">
        <f t="shared" si="0"/>
        <v>0</v>
      </c>
    </row>
    <row r="15" spans="1:16" s="2" customFormat="1" ht="25.5" x14ac:dyDescent="0.25">
      <c r="A15" s="94">
        <v>8</v>
      </c>
      <c r="B15" s="63"/>
      <c r="C15" s="63" t="s">
        <v>231</v>
      </c>
      <c r="D15" s="63" t="s">
        <v>235</v>
      </c>
      <c r="E15" s="83">
        <v>1</v>
      </c>
      <c r="F15" s="83">
        <v>1</v>
      </c>
      <c r="G15" s="88"/>
      <c r="H15" s="88"/>
      <c r="I15" s="88"/>
      <c r="J15" s="88"/>
      <c r="K15" s="88"/>
      <c r="L15" s="88"/>
      <c r="M15" s="123" t="s">
        <v>24</v>
      </c>
      <c r="N15" s="88"/>
      <c r="O15" s="234"/>
      <c r="P15" s="86">
        <f t="shared" si="0"/>
        <v>0</v>
      </c>
    </row>
    <row r="16" spans="1:16" s="2" customFormat="1" ht="38.25" x14ac:dyDescent="0.25">
      <c r="A16" s="94">
        <v>9</v>
      </c>
      <c r="B16" s="63"/>
      <c r="C16" s="63" t="s">
        <v>231</v>
      </c>
      <c r="D16" s="63" t="s">
        <v>236</v>
      </c>
      <c r="E16" s="83">
        <v>1</v>
      </c>
      <c r="F16" s="83">
        <v>1</v>
      </c>
      <c r="G16" s="88"/>
      <c r="H16" s="88"/>
      <c r="I16" s="88"/>
      <c r="J16" s="88"/>
      <c r="K16" s="88"/>
      <c r="L16" s="88"/>
      <c r="M16" s="123" t="s">
        <v>24</v>
      </c>
      <c r="N16" s="88"/>
      <c r="O16" s="234"/>
      <c r="P16" s="86">
        <f t="shared" si="0"/>
        <v>0</v>
      </c>
    </row>
    <row r="17" spans="1:16" s="2" customFormat="1" ht="25.5" x14ac:dyDescent="0.25">
      <c r="A17" s="94">
        <v>10</v>
      </c>
      <c r="B17" s="63"/>
      <c r="C17" s="63" t="s">
        <v>231</v>
      </c>
      <c r="D17" s="63" t="s">
        <v>237</v>
      </c>
      <c r="E17" s="83">
        <v>1</v>
      </c>
      <c r="F17" s="83">
        <v>1</v>
      </c>
      <c r="G17" s="88"/>
      <c r="H17" s="88"/>
      <c r="I17" s="88"/>
      <c r="J17" s="88"/>
      <c r="K17" s="88"/>
      <c r="L17" s="88"/>
      <c r="M17" s="123" t="s">
        <v>24</v>
      </c>
      <c r="N17" s="88"/>
      <c r="O17" s="234"/>
      <c r="P17" s="86">
        <f t="shared" si="0"/>
        <v>0</v>
      </c>
    </row>
    <row r="18" spans="1:16" s="2" customFormat="1" ht="15" customHeight="1" x14ac:dyDescent="0.25">
      <c r="A18" s="94">
        <v>11</v>
      </c>
      <c r="B18" s="63"/>
      <c r="C18" s="63" t="s">
        <v>231</v>
      </c>
      <c r="D18" s="63" t="s">
        <v>238</v>
      </c>
      <c r="E18" s="83">
        <v>1</v>
      </c>
      <c r="F18" s="83">
        <v>1</v>
      </c>
      <c r="G18" s="88"/>
      <c r="H18" s="88"/>
      <c r="I18" s="88"/>
      <c r="J18" s="88"/>
      <c r="K18" s="88"/>
      <c r="L18" s="88"/>
      <c r="M18" s="123" t="s">
        <v>24</v>
      </c>
      <c r="N18" s="88"/>
      <c r="O18" s="234"/>
      <c r="P18" s="86">
        <f t="shared" si="0"/>
        <v>0</v>
      </c>
    </row>
    <row r="19" spans="1:16" s="2" customFormat="1" x14ac:dyDescent="0.25">
      <c r="A19" s="94">
        <v>12</v>
      </c>
      <c r="B19" s="63"/>
      <c r="C19" s="63" t="s">
        <v>231</v>
      </c>
      <c r="D19" s="63" t="s">
        <v>239</v>
      </c>
      <c r="E19" s="83">
        <v>1</v>
      </c>
      <c r="F19" s="83">
        <v>1</v>
      </c>
      <c r="G19" s="88"/>
      <c r="H19" s="88"/>
      <c r="I19" s="88"/>
      <c r="J19" s="88"/>
      <c r="K19" s="88"/>
      <c r="L19" s="88"/>
      <c r="M19" s="123" t="s">
        <v>24</v>
      </c>
      <c r="N19" s="88"/>
      <c r="O19" s="234"/>
      <c r="P19" s="86">
        <f t="shared" si="0"/>
        <v>0</v>
      </c>
    </row>
    <row r="20" spans="1:16" s="2" customFormat="1" x14ac:dyDescent="0.25">
      <c r="A20" s="94">
        <v>13</v>
      </c>
      <c r="B20" s="63"/>
      <c r="C20" s="63" t="s">
        <v>240</v>
      </c>
      <c r="D20" s="63" t="s">
        <v>241</v>
      </c>
      <c r="E20" s="83">
        <v>1</v>
      </c>
      <c r="F20" s="83">
        <v>2</v>
      </c>
      <c r="G20" s="88"/>
      <c r="H20" s="88"/>
      <c r="I20" s="88"/>
      <c r="J20" s="88"/>
      <c r="K20" s="88"/>
      <c r="L20" s="88"/>
      <c r="M20" s="123" t="s">
        <v>24</v>
      </c>
      <c r="N20" s="88"/>
      <c r="O20" s="234"/>
      <c r="P20" s="86">
        <f t="shared" si="0"/>
        <v>0</v>
      </c>
    </row>
    <row r="21" spans="1:16" s="2" customFormat="1" x14ac:dyDescent="0.25">
      <c r="A21" s="94">
        <v>14</v>
      </c>
      <c r="B21" s="63"/>
      <c r="C21" s="63" t="s">
        <v>240</v>
      </c>
      <c r="D21" s="63" t="s">
        <v>242</v>
      </c>
      <c r="E21" s="83">
        <v>1</v>
      </c>
      <c r="F21" s="83">
        <v>2</v>
      </c>
      <c r="G21" s="88"/>
      <c r="H21" s="88"/>
      <c r="I21" s="88"/>
      <c r="J21" s="88"/>
      <c r="K21" s="88"/>
      <c r="L21" s="88"/>
      <c r="M21" s="123" t="s">
        <v>24</v>
      </c>
      <c r="N21" s="88"/>
      <c r="O21" s="234"/>
      <c r="P21" s="86">
        <f t="shared" si="0"/>
        <v>0</v>
      </c>
    </row>
    <row r="22" spans="1:16" x14ac:dyDescent="0.25">
      <c r="A22" s="94">
        <v>15</v>
      </c>
      <c r="B22" s="63"/>
      <c r="C22" s="63" t="s">
        <v>240</v>
      </c>
      <c r="D22" s="63" t="s">
        <v>243</v>
      </c>
      <c r="E22" s="83">
        <v>1</v>
      </c>
      <c r="F22" s="83">
        <v>2</v>
      </c>
      <c r="G22" s="91"/>
      <c r="H22" s="66"/>
      <c r="I22" s="66"/>
      <c r="J22" s="66"/>
      <c r="K22" s="66"/>
      <c r="L22" s="88"/>
      <c r="M22" s="123" t="s">
        <v>24</v>
      </c>
      <c r="N22" s="66"/>
      <c r="O22" s="234"/>
      <c r="P22" s="86">
        <f t="shared" ref="P22:P39" si="1">E22*F22*ROUND(O22, 2)</f>
        <v>0</v>
      </c>
    </row>
    <row r="23" spans="1:16" x14ac:dyDescent="0.25">
      <c r="A23" s="94">
        <v>16</v>
      </c>
      <c r="B23" s="63"/>
      <c r="C23" s="63" t="s">
        <v>240</v>
      </c>
      <c r="D23" s="63" t="s">
        <v>244</v>
      </c>
      <c r="E23" s="83">
        <v>1</v>
      </c>
      <c r="F23" s="83">
        <v>2</v>
      </c>
      <c r="G23" s="91"/>
      <c r="H23" s="66"/>
      <c r="I23" s="66"/>
      <c r="J23" s="66"/>
      <c r="K23" s="66"/>
      <c r="L23" s="88"/>
      <c r="M23" s="123" t="s">
        <v>24</v>
      </c>
      <c r="N23" s="66"/>
      <c r="O23" s="234"/>
      <c r="P23" s="86">
        <f t="shared" si="1"/>
        <v>0</v>
      </c>
    </row>
    <row r="24" spans="1:16" x14ac:dyDescent="0.25">
      <c r="A24" s="94">
        <v>17</v>
      </c>
      <c r="B24" s="63"/>
      <c r="C24" s="63" t="s">
        <v>240</v>
      </c>
      <c r="D24" s="63" t="s">
        <v>245</v>
      </c>
      <c r="E24" s="83">
        <v>1</v>
      </c>
      <c r="F24" s="83">
        <v>2</v>
      </c>
      <c r="G24" s="91"/>
      <c r="H24" s="66"/>
      <c r="I24" s="66"/>
      <c r="J24" s="66"/>
      <c r="K24" s="66"/>
      <c r="L24" s="88"/>
      <c r="M24" s="123" t="s">
        <v>24</v>
      </c>
      <c r="N24" s="66"/>
      <c r="O24" s="234"/>
      <c r="P24" s="86">
        <f t="shared" si="1"/>
        <v>0</v>
      </c>
    </row>
    <row r="25" spans="1:16" x14ac:dyDescent="0.25">
      <c r="A25" s="94">
        <v>18</v>
      </c>
      <c r="B25" s="63"/>
      <c r="C25" s="63" t="s">
        <v>240</v>
      </c>
      <c r="D25" s="63" t="s">
        <v>246</v>
      </c>
      <c r="E25" s="83">
        <v>1</v>
      </c>
      <c r="F25" s="83">
        <v>2</v>
      </c>
      <c r="G25" s="91"/>
      <c r="H25" s="66"/>
      <c r="I25" s="66"/>
      <c r="J25" s="66"/>
      <c r="K25" s="66"/>
      <c r="L25" s="88"/>
      <c r="M25" s="123" t="s">
        <v>24</v>
      </c>
      <c r="N25" s="66"/>
      <c r="O25" s="234"/>
      <c r="P25" s="86">
        <f t="shared" si="1"/>
        <v>0</v>
      </c>
    </row>
    <row r="26" spans="1:16" x14ac:dyDescent="0.25">
      <c r="A26" s="94">
        <v>19</v>
      </c>
      <c r="B26" s="63"/>
      <c r="C26" s="63" t="s">
        <v>240</v>
      </c>
      <c r="D26" s="63" t="s">
        <v>247</v>
      </c>
      <c r="E26" s="83">
        <v>1</v>
      </c>
      <c r="F26" s="83">
        <v>2</v>
      </c>
      <c r="G26" s="91"/>
      <c r="H26" s="66"/>
      <c r="I26" s="66"/>
      <c r="J26" s="66"/>
      <c r="K26" s="66"/>
      <c r="L26" s="88"/>
      <c r="M26" s="123" t="s">
        <v>24</v>
      </c>
      <c r="N26" s="66"/>
      <c r="O26" s="234"/>
      <c r="P26" s="86">
        <f t="shared" si="1"/>
        <v>0</v>
      </c>
    </row>
    <row r="27" spans="1:16" ht="25.5" x14ac:dyDescent="0.25">
      <c r="A27" s="94">
        <v>20</v>
      </c>
      <c r="B27" s="63"/>
      <c r="C27" s="63" t="s">
        <v>240</v>
      </c>
      <c r="D27" s="63" t="s">
        <v>248</v>
      </c>
      <c r="E27" s="83">
        <v>1</v>
      </c>
      <c r="F27" s="83">
        <v>2</v>
      </c>
      <c r="G27" s="91"/>
      <c r="H27" s="66"/>
      <c r="I27" s="66"/>
      <c r="J27" s="66"/>
      <c r="K27" s="66"/>
      <c r="L27" s="88"/>
      <c r="M27" s="123" t="s">
        <v>24</v>
      </c>
      <c r="N27" s="66"/>
      <c r="O27" s="234"/>
      <c r="P27" s="86">
        <f t="shared" si="1"/>
        <v>0</v>
      </c>
    </row>
    <row r="28" spans="1:16" x14ac:dyDescent="0.25">
      <c r="A28" s="94">
        <v>21</v>
      </c>
      <c r="B28" s="63"/>
      <c r="C28" s="63" t="s">
        <v>240</v>
      </c>
      <c r="D28" s="63" t="s">
        <v>249</v>
      </c>
      <c r="E28" s="83">
        <v>1</v>
      </c>
      <c r="F28" s="83">
        <v>2</v>
      </c>
      <c r="G28" s="91"/>
      <c r="H28" s="66"/>
      <c r="I28" s="66"/>
      <c r="J28" s="66"/>
      <c r="K28" s="66"/>
      <c r="L28" s="88"/>
      <c r="M28" s="123" t="s">
        <v>24</v>
      </c>
      <c r="N28" s="66"/>
      <c r="O28" s="234"/>
      <c r="P28" s="86">
        <f t="shared" si="1"/>
        <v>0</v>
      </c>
    </row>
    <row r="29" spans="1:16" x14ac:dyDescent="0.25">
      <c r="A29" s="94">
        <v>22</v>
      </c>
      <c r="B29" s="63"/>
      <c r="C29" s="63" t="s">
        <v>240</v>
      </c>
      <c r="D29" s="63" t="s">
        <v>250</v>
      </c>
      <c r="E29" s="83">
        <v>1</v>
      </c>
      <c r="F29" s="83">
        <v>2</v>
      </c>
      <c r="G29" s="91"/>
      <c r="H29" s="66"/>
      <c r="I29" s="66"/>
      <c r="J29" s="66"/>
      <c r="K29" s="66"/>
      <c r="L29" s="88"/>
      <c r="M29" s="123" t="s">
        <v>24</v>
      </c>
      <c r="N29" s="66"/>
      <c r="O29" s="234"/>
      <c r="P29" s="86">
        <f t="shared" si="1"/>
        <v>0</v>
      </c>
    </row>
    <row r="30" spans="1:16" x14ac:dyDescent="0.25">
      <c r="A30" s="94">
        <v>23</v>
      </c>
      <c r="B30" s="63"/>
      <c r="C30" s="63" t="s">
        <v>240</v>
      </c>
      <c r="D30" s="63" t="s">
        <v>251</v>
      </c>
      <c r="E30" s="83">
        <v>1</v>
      </c>
      <c r="F30" s="83">
        <v>2</v>
      </c>
      <c r="G30" s="91"/>
      <c r="H30" s="66"/>
      <c r="I30" s="66"/>
      <c r="J30" s="66"/>
      <c r="K30" s="66"/>
      <c r="L30" s="88"/>
      <c r="M30" s="123" t="s">
        <v>24</v>
      </c>
      <c r="N30" s="66"/>
      <c r="O30" s="234"/>
      <c r="P30" s="86">
        <f t="shared" si="1"/>
        <v>0</v>
      </c>
    </row>
    <row r="31" spans="1:16" x14ac:dyDescent="0.25">
      <c r="A31" s="94">
        <v>24</v>
      </c>
      <c r="B31" s="63"/>
      <c r="C31" s="63" t="s">
        <v>240</v>
      </c>
      <c r="D31" s="63" t="s">
        <v>252</v>
      </c>
      <c r="E31" s="83">
        <v>1</v>
      </c>
      <c r="F31" s="83">
        <v>2</v>
      </c>
      <c r="G31" s="91"/>
      <c r="H31" s="66"/>
      <c r="I31" s="66"/>
      <c r="J31" s="66"/>
      <c r="K31" s="66"/>
      <c r="L31" s="88"/>
      <c r="M31" s="123" t="s">
        <v>24</v>
      </c>
      <c r="N31" s="66"/>
      <c r="O31" s="234"/>
      <c r="P31" s="86">
        <f t="shared" si="1"/>
        <v>0</v>
      </c>
    </row>
    <row r="32" spans="1:16" x14ac:dyDescent="0.25">
      <c r="A32" s="94">
        <v>25</v>
      </c>
      <c r="B32" s="63" t="s">
        <v>572</v>
      </c>
      <c r="C32" s="63" t="s">
        <v>545</v>
      </c>
      <c r="D32" s="63" t="s">
        <v>42</v>
      </c>
      <c r="E32" s="83">
        <v>1</v>
      </c>
      <c r="F32" s="83">
        <v>1</v>
      </c>
      <c r="G32" s="91"/>
      <c r="H32" s="66"/>
      <c r="I32" s="66"/>
      <c r="J32" s="66"/>
      <c r="K32" s="66"/>
      <c r="L32" s="88"/>
      <c r="M32" s="123" t="s">
        <v>24</v>
      </c>
      <c r="N32" s="120"/>
      <c r="O32" s="234"/>
      <c r="P32" s="86">
        <f t="shared" si="1"/>
        <v>0</v>
      </c>
    </row>
    <row r="33" spans="1:16" ht="38.25" x14ac:dyDescent="0.25">
      <c r="A33" s="94">
        <v>26</v>
      </c>
      <c r="B33" s="63" t="s">
        <v>573</v>
      </c>
      <c r="C33" s="63" t="s">
        <v>574</v>
      </c>
      <c r="D33" s="63" t="s">
        <v>554</v>
      </c>
      <c r="E33" s="83">
        <v>1</v>
      </c>
      <c r="F33" s="83">
        <v>1</v>
      </c>
      <c r="G33" s="91"/>
      <c r="H33" s="66"/>
      <c r="I33" s="66"/>
      <c r="J33" s="66"/>
      <c r="K33" s="66"/>
      <c r="L33" s="88"/>
      <c r="M33" s="123" t="s">
        <v>24</v>
      </c>
      <c r="N33" s="120" t="s">
        <v>24</v>
      </c>
      <c r="O33" s="234"/>
      <c r="P33" s="86">
        <f t="shared" si="1"/>
        <v>0</v>
      </c>
    </row>
    <row r="34" spans="1:16" ht="76.5" x14ac:dyDescent="0.25">
      <c r="A34" s="94">
        <v>27</v>
      </c>
      <c r="B34" s="63" t="s">
        <v>253</v>
      </c>
      <c r="C34" s="63" t="s">
        <v>575</v>
      </c>
      <c r="D34" s="63" t="s">
        <v>554</v>
      </c>
      <c r="E34" s="83">
        <v>1</v>
      </c>
      <c r="F34" s="83">
        <v>1</v>
      </c>
      <c r="G34" s="91"/>
      <c r="H34" s="66"/>
      <c r="I34" s="66"/>
      <c r="J34" s="66"/>
      <c r="K34" s="66"/>
      <c r="L34" s="88"/>
      <c r="M34" s="123" t="s">
        <v>24</v>
      </c>
      <c r="N34" s="208" t="s">
        <v>24</v>
      </c>
      <c r="O34" s="234"/>
      <c r="P34" s="86">
        <f t="shared" si="1"/>
        <v>0</v>
      </c>
    </row>
    <row r="35" spans="1:16" ht="25.7" customHeight="1" x14ac:dyDescent="0.25">
      <c r="A35" s="94">
        <v>28</v>
      </c>
      <c r="B35" s="63" t="s">
        <v>576</v>
      </c>
      <c r="C35" s="63" t="s">
        <v>577</v>
      </c>
      <c r="D35" s="63" t="s">
        <v>578</v>
      </c>
      <c r="E35" s="83">
        <v>1</v>
      </c>
      <c r="F35" s="83">
        <v>1</v>
      </c>
      <c r="G35" s="91"/>
      <c r="H35" s="66"/>
      <c r="I35" s="66"/>
      <c r="J35" s="66"/>
      <c r="K35" s="66"/>
      <c r="L35" s="88"/>
      <c r="M35" s="123" t="s">
        <v>24</v>
      </c>
      <c r="N35" s="208" t="s">
        <v>24</v>
      </c>
      <c r="O35" s="234"/>
      <c r="P35" s="86">
        <f t="shared" si="1"/>
        <v>0</v>
      </c>
    </row>
    <row r="36" spans="1:16" ht="25.5" x14ac:dyDescent="0.25">
      <c r="A36" s="94">
        <v>29</v>
      </c>
      <c r="B36" s="63" t="s">
        <v>254</v>
      </c>
      <c r="C36" s="63" t="s">
        <v>579</v>
      </c>
      <c r="D36" s="63" t="s">
        <v>554</v>
      </c>
      <c r="E36" s="83">
        <v>1</v>
      </c>
      <c r="F36" s="83">
        <v>1</v>
      </c>
      <c r="G36" s="91"/>
      <c r="H36" s="66"/>
      <c r="I36" s="66"/>
      <c r="J36" s="66"/>
      <c r="K36" s="66"/>
      <c r="L36" s="88"/>
      <c r="M36" s="123" t="s">
        <v>24</v>
      </c>
      <c r="N36" s="208" t="s">
        <v>24</v>
      </c>
      <c r="O36" s="234"/>
      <c r="P36" s="86">
        <f t="shared" si="1"/>
        <v>0</v>
      </c>
    </row>
    <row r="37" spans="1:16" ht="140.25" x14ac:dyDescent="0.25">
      <c r="A37" s="94">
        <v>30</v>
      </c>
      <c r="B37" s="63" t="s">
        <v>580</v>
      </c>
      <c r="C37" s="63" t="s">
        <v>581</v>
      </c>
      <c r="D37" s="63" t="s">
        <v>510</v>
      </c>
      <c r="E37" s="83">
        <v>1</v>
      </c>
      <c r="F37" s="83">
        <v>1</v>
      </c>
      <c r="G37" s="91"/>
      <c r="H37" s="66"/>
      <c r="I37" s="66"/>
      <c r="J37" s="66"/>
      <c r="K37" s="66"/>
      <c r="L37" s="88"/>
      <c r="M37" s="123" t="s">
        <v>24</v>
      </c>
      <c r="N37" s="208" t="s">
        <v>24</v>
      </c>
      <c r="O37" s="234"/>
      <c r="P37" s="86">
        <f t="shared" si="1"/>
        <v>0</v>
      </c>
    </row>
    <row r="38" spans="1:16" ht="38.25" x14ac:dyDescent="0.25">
      <c r="A38" s="94">
        <v>31</v>
      </c>
      <c r="B38" s="63" t="s">
        <v>582</v>
      </c>
      <c r="C38" s="63" t="s">
        <v>583</v>
      </c>
      <c r="D38" s="63" t="s">
        <v>584</v>
      </c>
      <c r="E38" s="83">
        <v>0.25</v>
      </c>
      <c r="F38" s="83">
        <v>1</v>
      </c>
      <c r="G38" s="91"/>
      <c r="H38" s="66"/>
      <c r="I38" s="66"/>
      <c r="J38" s="66"/>
      <c r="K38" s="66"/>
      <c r="L38" s="88"/>
      <c r="M38" s="123" t="s">
        <v>24</v>
      </c>
      <c r="N38" s="208"/>
      <c r="O38" s="234"/>
      <c r="P38" s="86">
        <f t="shared" si="1"/>
        <v>0</v>
      </c>
    </row>
    <row r="39" spans="1:16" ht="93.75" customHeight="1" thickBot="1" x14ac:dyDescent="0.3">
      <c r="A39" s="157">
        <v>32</v>
      </c>
      <c r="B39" s="68" t="s">
        <v>585</v>
      </c>
      <c r="C39" s="68" t="s">
        <v>586</v>
      </c>
      <c r="D39" s="68" t="s">
        <v>584</v>
      </c>
      <c r="E39" s="75">
        <v>0.25</v>
      </c>
      <c r="F39" s="75">
        <v>1</v>
      </c>
      <c r="G39" s="153"/>
      <c r="H39" s="69"/>
      <c r="I39" s="69"/>
      <c r="J39" s="69"/>
      <c r="K39" s="69"/>
      <c r="L39" s="147"/>
      <c r="M39" s="148" t="s">
        <v>24</v>
      </c>
      <c r="N39" s="153"/>
      <c r="O39" s="234"/>
      <c r="P39" s="49">
        <f t="shared" si="1"/>
        <v>0</v>
      </c>
    </row>
    <row r="40" spans="1:16" ht="15.75" thickBot="1" x14ac:dyDescent="0.3">
      <c r="O40" s="47" t="s">
        <v>26</v>
      </c>
      <c r="P40" s="48">
        <f>SUM(P9:P39)</f>
        <v>0</v>
      </c>
    </row>
    <row r="41" spans="1:16" x14ac:dyDescent="0.25">
      <c r="A41" s="105"/>
      <c r="B41" s="104"/>
      <c r="C41" s="104"/>
      <c r="D41" s="104"/>
      <c r="E41" s="106"/>
      <c r="F41" s="106"/>
      <c r="G41" s="106"/>
      <c r="H41" s="104"/>
      <c r="I41" s="104"/>
    </row>
    <row r="42" spans="1:16" x14ac:dyDescent="0.25">
      <c r="A42" s="105"/>
      <c r="B42" s="104"/>
      <c r="C42" s="104"/>
      <c r="D42" s="104"/>
      <c r="E42" s="106"/>
      <c r="F42" s="106"/>
      <c r="G42" s="106"/>
      <c r="H42" s="104"/>
      <c r="I42" s="104"/>
    </row>
    <row r="43" spans="1:16" x14ac:dyDescent="0.25">
      <c r="A43" s="105"/>
      <c r="B43" s="104"/>
      <c r="C43" s="104"/>
      <c r="D43" s="104"/>
      <c r="E43" s="106"/>
      <c r="F43" s="106"/>
      <c r="G43" s="106"/>
      <c r="H43" s="104"/>
      <c r="I43" s="104"/>
    </row>
    <row r="44" spans="1:16" x14ac:dyDescent="0.25">
      <c r="A44" s="105"/>
      <c r="B44" s="104"/>
      <c r="C44" s="104"/>
      <c r="D44" s="104"/>
      <c r="E44" s="106"/>
      <c r="F44" s="106"/>
      <c r="G44" s="106"/>
      <c r="H44" s="104"/>
      <c r="I44" s="104"/>
    </row>
    <row r="45" spans="1:16" x14ac:dyDescent="0.25">
      <c r="A45" s="268" t="s">
        <v>657</v>
      </c>
      <c r="B45" s="268"/>
      <c r="C45" s="268"/>
      <c r="D45" s="268"/>
      <c r="E45" s="304" t="s">
        <v>658</v>
      </c>
      <c r="F45" s="304"/>
      <c r="G45" s="304"/>
      <c r="H45" s="304"/>
      <c r="I45" s="304"/>
    </row>
    <row r="46" spans="1:16" ht="30" customHeight="1" x14ac:dyDescent="0.25">
      <c r="A46" s="105"/>
      <c r="B46" s="104"/>
      <c r="C46" s="104"/>
      <c r="D46" s="104"/>
      <c r="E46" s="303" t="s">
        <v>659</v>
      </c>
      <c r="F46" s="303"/>
      <c r="G46" s="303"/>
      <c r="H46" s="303"/>
      <c r="I46" s="303"/>
    </row>
    <row r="47" spans="1:16" x14ac:dyDescent="0.25">
      <c r="A47" s="105"/>
      <c r="B47" s="104"/>
      <c r="C47" s="104"/>
      <c r="D47" s="104"/>
      <c r="E47" s="106"/>
      <c r="F47" s="106"/>
      <c r="G47" s="106"/>
      <c r="H47" s="104"/>
      <c r="I47" s="104"/>
    </row>
  </sheetData>
  <sheetProtection algorithmName="SHA-512" hashValue="1pWEaSVo25VpY0elAsZVsSymvnLENR831UWAUL4CruG8fQbiYGA6lQjKVlYRwQ9AXg4aQu0MQjwdK/I3ybPMKA==" saltValue="j7ffHC/oIPuMTV5IFBSOIw==" spinCount="100000" sheet="1" objects="1" scenarios="1"/>
  <mergeCells count="18">
    <mergeCell ref="K6:M6"/>
    <mergeCell ref="E45:I45"/>
    <mergeCell ref="E46:I46"/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O8:P8"/>
    <mergeCell ref="G5:N5"/>
    <mergeCell ref="O5:O7"/>
    <mergeCell ref="P5:P7"/>
    <mergeCell ref="G6:J6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headerFooter>
    <oddFooter xml:space="preserve">&amp;CStrana &amp;P/&amp;N
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6"/>
  <sheetViews>
    <sheetView topLeftCell="A25" zoomScaleNormal="100" workbookViewId="0">
      <selection activeCell="O48" sqref="O48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8.140625" style="1" bestFit="1" customWidth="1"/>
    <col min="15" max="15" width="17.7109375" style="1" customWidth="1"/>
    <col min="16" max="16" width="18.42578125" style="1" customWidth="1"/>
    <col min="17" max="16384" width="8.7109375" style="1"/>
  </cols>
  <sheetData>
    <row r="1" spans="1:16" ht="42.75" customHeight="1" x14ac:dyDescent="0.25">
      <c r="A1" s="292"/>
      <c r="B1" s="292"/>
      <c r="C1" s="292"/>
      <c r="D1" s="292"/>
      <c r="E1" s="292"/>
      <c r="F1" s="292"/>
      <c r="G1" s="289" t="s">
        <v>626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thickBot="1" x14ac:dyDescent="0.3">
      <c r="A3" s="291" t="s">
        <v>256</v>
      </c>
      <c r="B3" s="291"/>
      <c r="C3" s="291"/>
      <c r="D3" s="291"/>
      <c r="E3" s="291"/>
      <c r="F3" s="291"/>
      <c r="G3" s="291"/>
      <c r="H3" s="291"/>
      <c r="I3" s="291"/>
    </row>
    <row r="4" spans="1:16" x14ac:dyDescent="0.25">
      <c r="A4" s="293" t="s">
        <v>7</v>
      </c>
      <c r="B4" s="296" t="s">
        <v>0</v>
      </c>
      <c r="C4" s="296" t="s">
        <v>1</v>
      </c>
      <c r="D4" s="296" t="s">
        <v>2</v>
      </c>
      <c r="E4" s="293" t="s">
        <v>3</v>
      </c>
      <c r="F4" s="293" t="s">
        <v>10</v>
      </c>
      <c r="G4" s="299" t="s">
        <v>11</v>
      </c>
      <c r="H4" s="300"/>
      <c r="I4" s="300"/>
      <c r="J4" s="300"/>
      <c r="K4" s="300"/>
      <c r="L4" s="300"/>
      <c r="M4" s="300"/>
      <c r="N4" s="301"/>
      <c r="O4" s="293" t="s">
        <v>12</v>
      </c>
      <c r="P4" s="293" t="s">
        <v>13</v>
      </c>
    </row>
    <row r="5" spans="1:16" x14ac:dyDescent="0.25">
      <c r="A5" s="294"/>
      <c r="B5" s="294"/>
      <c r="C5" s="294"/>
      <c r="D5" s="294"/>
      <c r="E5" s="297"/>
      <c r="F5" s="297"/>
      <c r="G5" s="305" t="s">
        <v>14</v>
      </c>
      <c r="H5" s="290"/>
      <c r="I5" s="290"/>
      <c r="J5" s="290"/>
      <c r="K5" s="290" t="s">
        <v>15</v>
      </c>
      <c r="L5" s="290"/>
      <c r="M5" s="290"/>
      <c r="N5" s="209" t="s">
        <v>16</v>
      </c>
      <c r="O5" s="297"/>
      <c r="P5" s="297"/>
    </row>
    <row r="6" spans="1:16" ht="51.95" customHeight="1" thickBot="1" x14ac:dyDescent="0.3">
      <c r="A6" s="295"/>
      <c r="B6" s="295"/>
      <c r="C6" s="295"/>
      <c r="D6" s="295"/>
      <c r="E6" s="298"/>
      <c r="F6" s="298"/>
      <c r="G6" s="210" t="s">
        <v>17</v>
      </c>
      <c r="H6" s="211" t="s">
        <v>18</v>
      </c>
      <c r="I6" s="212" t="s">
        <v>19</v>
      </c>
      <c r="J6" s="212" t="s">
        <v>27</v>
      </c>
      <c r="K6" s="212" t="s">
        <v>20</v>
      </c>
      <c r="L6" s="212" t="s">
        <v>21</v>
      </c>
      <c r="M6" s="212" t="s">
        <v>22</v>
      </c>
      <c r="N6" s="213" t="s">
        <v>23</v>
      </c>
      <c r="O6" s="298"/>
      <c r="P6" s="298"/>
    </row>
    <row r="7" spans="1:16" s="2" customFormat="1" x14ac:dyDescent="0.25">
      <c r="A7" s="180">
        <v>1</v>
      </c>
      <c r="B7" s="59"/>
      <c r="C7" s="59" t="s">
        <v>257</v>
      </c>
      <c r="D7" s="59" t="s">
        <v>143</v>
      </c>
      <c r="E7" s="90">
        <v>1</v>
      </c>
      <c r="F7" s="90">
        <v>4</v>
      </c>
      <c r="G7" s="90"/>
      <c r="H7" s="90"/>
      <c r="I7" s="90"/>
      <c r="J7" s="90"/>
      <c r="K7" s="90"/>
      <c r="L7" s="90" t="s">
        <v>24</v>
      </c>
      <c r="M7" s="100"/>
      <c r="N7" s="90"/>
      <c r="O7" s="89"/>
      <c r="P7" s="93">
        <f>E7*F7*ROUND(O7, 2)</f>
        <v>0</v>
      </c>
    </row>
    <row r="8" spans="1:16" s="2" customFormat="1" ht="15" customHeight="1" x14ac:dyDescent="0.25">
      <c r="A8" s="179">
        <v>2</v>
      </c>
      <c r="B8" s="57"/>
      <c r="C8" s="57" t="s">
        <v>257</v>
      </c>
      <c r="D8" s="63" t="s">
        <v>258</v>
      </c>
      <c r="E8" s="88">
        <v>2</v>
      </c>
      <c r="F8" s="88">
        <v>1</v>
      </c>
      <c r="G8" s="88"/>
      <c r="H8" s="88"/>
      <c r="I8" s="88"/>
      <c r="J8" s="88"/>
      <c r="K8" s="88"/>
      <c r="L8" s="88" t="s">
        <v>24</v>
      </c>
      <c r="M8" s="101" t="s">
        <v>24</v>
      </c>
      <c r="N8" s="88"/>
      <c r="O8" s="87"/>
      <c r="P8" s="86">
        <f>E8*F8*ROUND(O8, 2)</f>
        <v>0</v>
      </c>
    </row>
    <row r="9" spans="1:16" s="2" customFormat="1" ht="15" customHeight="1" x14ac:dyDescent="0.25">
      <c r="A9" s="179">
        <v>3</v>
      </c>
      <c r="B9" s="57"/>
      <c r="C9" s="57" t="s">
        <v>257</v>
      </c>
      <c r="D9" s="57" t="s">
        <v>145</v>
      </c>
      <c r="E9" s="88">
        <v>2</v>
      </c>
      <c r="F9" s="88">
        <v>4</v>
      </c>
      <c r="G9" s="88"/>
      <c r="H9" s="88"/>
      <c r="I9" s="88"/>
      <c r="J9" s="88"/>
      <c r="K9" s="88"/>
      <c r="L9" s="88" t="s">
        <v>24</v>
      </c>
      <c r="M9" s="101" t="s">
        <v>24</v>
      </c>
      <c r="N9" s="88"/>
      <c r="O9" s="87"/>
      <c r="P9" s="86">
        <f>E9*F9*ROUND(O9, 2)</f>
        <v>0</v>
      </c>
    </row>
    <row r="10" spans="1:16" s="2" customFormat="1" x14ac:dyDescent="0.25">
      <c r="A10" s="179">
        <v>4</v>
      </c>
      <c r="B10" s="57"/>
      <c r="C10" s="57" t="s">
        <v>257</v>
      </c>
      <c r="D10" s="63" t="s">
        <v>147</v>
      </c>
      <c r="E10" s="88">
        <v>2</v>
      </c>
      <c r="F10" s="88">
        <v>3</v>
      </c>
      <c r="G10" s="88"/>
      <c r="H10" s="88"/>
      <c r="I10" s="88"/>
      <c r="J10" s="88"/>
      <c r="K10" s="88"/>
      <c r="L10" s="88" t="s">
        <v>24</v>
      </c>
      <c r="M10" s="101" t="s">
        <v>24</v>
      </c>
      <c r="N10" s="88"/>
      <c r="O10" s="87"/>
      <c r="P10" s="86">
        <f>E10*F10*ROUND(O10, 2)</f>
        <v>0</v>
      </c>
    </row>
    <row r="11" spans="1:16" s="2" customFormat="1" x14ac:dyDescent="0.25">
      <c r="A11" s="179">
        <v>5</v>
      </c>
      <c r="B11" s="57"/>
      <c r="C11" s="57" t="s">
        <v>257</v>
      </c>
      <c r="D11" s="63" t="s">
        <v>149</v>
      </c>
      <c r="E11" s="88">
        <v>2</v>
      </c>
      <c r="F11" s="88">
        <v>2</v>
      </c>
      <c r="G11" s="88"/>
      <c r="H11" s="88"/>
      <c r="I11" s="88"/>
      <c r="J11" s="88"/>
      <c r="K11" s="88"/>
      <c r="L11" s="88" t="s">
        <v>24</v>
      </c>
      <c r="M11" s="101" t="s">
        <v>24</v>
      </c>
      <c r="N11" s="88"/>
      <c r="O11" s="306" t="s">
        <v>25</v>
      </c>
      <c r="P11" s="307"/>
    </row>
    <row r="12" spans="1:16" s="2" customFormat="1" x14ac:dyDescent="0.25">
      <c r="A12" s="179">
        <v>6</v>
      </c>
      <c r="B12" s="57"/>
      <c r="C12" s="57" t="s">
        <v>257</v>
      </c>
      <c r="D12" s="63" t="s">
        <v>151</v>
      </c>
      <c r="E12" s="88">
        <v>2</v>
      </c>
      <c r="F12" s="88">
        <v>1</v>
      </c>
      <c r="G12" s="88"/>
      <c r="H12" s="88"/>
      <c r="I12" s="88"/>
      <c r="J12" s="88"/>
      <c r="K12" s="88"/>
      <c r="L12" s="88" t="s">
        <v>24</v>
      </c>
      <c r="M12" s="101" t="s">
        <v>24</v>
      </c>
      <c r="N12" s="88"/>
      <c r="O12" s="87"/>
      <c r="P12" s="86">
        <f>E12*F12*ROUND(O12, 2)</f>
        <v>0</v>
      </c>
    </row>
    <row r="13" spans="1:16" s="2" customFormat="1" x14ac:dyDescent="0.25">
      <c r="A13" s="179">
        <v>7</v>
      </c>
      <c r="B13" s="57"/>
      <c r="C13" s="57" t="s">
        <v>257</v>
      </c>
      <c r="D13" s="63" t="s">
        <v>153</v>
      </c>
      <c r="E13" s="88">
        <v>2</v>
      </c>
      <c r="F13" s="88">
        <v>3</v>
      </c>
      <c r="G13" s="88"/>
      <c r="H13" s="88"/>
      <c r="I13" s="88"/>
      <c r="J13" s="88"/>
      <c r="K13" s="88"/>
      <c r="L13" s="88" t="s">
        <v>24</v>
      </c>
      <c r="M13" s="101" t="s">
        <v>24</v>
      </c>
      <c r="N13" s="88"/>
      <c r="O13" s="306" t="s">
        <v>25</v>
      </c>
      <c r="P13" s="307"/>
    </row>
    <row r="14" spans="1:16" s="2" customFormat="1" x14ac:dyDescent="0.25">
      <c r="A14" s="179">
        <v>8</v>
      </c>
      <c r="B14" s="57"/>
      <c r="C14" s="57" t="s">
        <v>257</v>
      </c>
      <c r="D14" s="63" t="s">
        <v>259</v>
      </c>
      <c r="E14" s="88">
        <v>2</v>
      </c>
      <c r="F14" s="88">
        <v>1</v>
      </c>
      <c r="G14" s="88"/>
      <c r="H14" s="88"/>
      <c r="I14" s="88"/>
      <c r="J14" s="88"/>
      <c r="K14" s="88"/>
      <c r="L14" s="88" t="s">
        <v>24</v>
      </c>
      <c r="M14" s="101" t="s">
        <v>24</v>
      </c>
      <c r="N14" s="88"/>
      <c r="O14" s="306" t="s">
        <v>25</v>
      </c>
      <c r="P14" s="307"/>
    </row>
    <row r="15" spans="1:16" s="2" customFormat="1" x14ac:dyDescent="0.25">
      <c r="A15" s="179">
        <v>9</v>
      </c>
      <c r="B15" s="57"/>
      <c r="C15" s="57" t="s">
        <v>257</v>
      </c>
      <c r="D15" s="63" t="s">
        <v>159</v>
      </c>
      <c r="E15" s="88">
        <v>2</v>
      </c>
      <c r="F15" s="88">
        <v>1</v>
      </c>
      <c r="G15" s="88"/>
      <c r="H15" s="88"/>
      <c r="I15" s="88"/>
      <c r="J15" s="88"/>
      <c r="K15" s="88"/>
      <c r="L15" s="88" t="s">
        <v>24</v>
      </c>
      <c r="M15" s="101" t="s">
        <v>24</v>
      </c>
      <c r="N15" s="88"/>
      <c r="O15" s="87"/>
      <c r="P15" s="86">
        <f>E15*F15*ROUND(O15, 2)</f>
        <v>0</v>
      </c>
    </row>
    <row r="16" spans="1:16" s="2" customFormat="1" ht="15" customHeight="1" x14ac:dyDescent="0.25">
      <c r="A16" s="179">
        <v>10</v>
      </c>
      <c r="B16" s="57"/>
      <c r="C16" s="57" t="s">
        <v>257</v>
      </c>
      <c r="D16" s="63" t="s">
        <v>260</v>
      </c>
      <c r="E16" s="88">
        <v>2</v>
      </c>
      <c r="F16" s="88">
        <v>1</v>
      </c>
      <c r="G16" s="88"/>
      <c r="H16" s="88"/>
      <c r="I16" s="88"/>
      <c r="J16" s="88"/>
      <c r="K16" s="88"/>
      <c r="L16" s="88" t="s">
        <v>24</v>
      </c>
      <c r="M16" s="101" t="s">
        <v>24</v>
      </c>
      <c r="N16" s="88"/>
      <c r="O16" s="87"/>
      <c r="P16" s="86">
        <f>E16*F16*ROUND(O16, 2)</f>
        <v>0</v>
      </c>
    </row>
    <row r="17" spans="1:16" s="2" customFormat="1" x14ac:dyDescent="0.25">
      <c r="A17" s="179">
        <v>11</v>
      </c>
      <c r="B17" s="57"/>
      <c r="C17" s="57" t="s">
        <v>257</v>
      </c>
      <c r="D17" s="63" t="s">
        <v>261</v>
      </c>
      <c r="E17" s="88">
        <v>2</v>
      </c>
      <c r="F17" s="88">
        <v>1</v>
      </c>
      <c r="G17" s="88"/>
      <c r="H17" s="88"/>
      <c r="I17" s="88"/>
      <c r="J17" s="88"/>
      <c r="K17" s="88"/>
      <c r="L17" s="88" t="s">
        <v>24</v>
      </c>
      <c r="M17" s="101" t="s">
        <v>24</v>
      </c>
      <c r="N17" s="88"/>
      <c r="O17" s="87"/>
      <c r="P17" s="86">
        <f>E17*F17*ROUND(O17, 2)</f>
        <v>0</v>
      </c>
    </row>
    <row r="18" spans="1:16" s="2" customFormat="1" x14ac:dyDescent="0.25">
      <c r="A18" s="179">
        <v>12</v>
      </c>
      <c r="B18" s="57"/>
      <c r="C18" s="57" t="s">
        <v>257</v>
      </c>
      <c r="D18" s="63" t="s">
        <v>262</v>
      </c>
      <c r="E18" s="88">
        <v>2</v>
      </c>
      <c r="F18" s="88">
        <v>1</v>
      </c>
      <c r="G18" s="88"/>
      <c r="H18" s="88"/>
      <c r="I18" s="88"/>
      <c r="J18" s="88"/>
      <c r="K18" s="88"/>
      <c r="L18" s="88" t="s">
        <v>24</v>
      </c>
      <c r="M18" s="101" t="s">
        <v>24</v>
      </c>
      <c r="N18" s="88"/>
      <c r="O18" s="87"/>
      <c r="P18" s="86">
        <f>E18*F18*ROUND(O18, 2)</f>
        <v>0</v>
      </c>
    </row>
    <row r="19" spans="1:16" s="2" customFormat="1" x14ac:dyDescent="0.25">
      <c r="A19" s="179">
        <v>13</v>
      </c>
      <c r="B19" s="57"/>
      <c r="C19" s="57" t="s">
        <v>257</v>
      </c>
      <c r="D19" s="57" t="s">
        <v>263</v>
      </c>
      <c r="E19" s="88">
        <v>2</v>
      </c>
      <c r="F19" s="88">
        <v>1</v>
      </c>
      <c r="G19" s="88"/>
      <c r="H19" s="88"/>
      <c r="I19" s="88"/>
      <c r="J19" s="88"/>
      <c r="K19" s="88"/>
      <c r="L19" s="88" t="s">
        <v>24</v>
      </c>
      <c r="M19" s="101" t="s">
        <v>24</v>
      </c>
      <c r="N19" s="88"/>
      <c r="O19" s="87"/>
      <c r="P19" s="86">
        <f>E19*F19*ROUND(O19, 2)</f>
        <v>0</v>
      </c>
    </row>
    <row r="20" spans="1:16" x14ac:dyDescent="0.25">
      <c r="A20" s="179">
        <v>14</v>
      </c>
      <c r="B20" s="57"/>
      <c r="C20" s="57" t="s">
        <v>264</v>
      </c>
      <c r="D20" s="57" t="s">
        <v>143</v>
      </c>
      <c r="E20" s="109">
        <v>1</v>
      </c>
      <c r="F20" s="109">
        <v>5</v>
      </c>
      <c r="G20" s="258"/>
      <c r="H20" s="259"/>
      <c r="I20" s="259"/>
      <c r="J20" s="259"/>
      <c r="K20" s="259"/>
      <c r="L20" s="109" t="s">
        <v>24</v>
      </c>
      <c r="M20" s="232"/>
      <c r="N20" s="66"/>
      <c r="O20" s="87"/>
      <c r="P20" s="86">
        <f t="shared" ref="P20:P48" si="0">E20*F20*ROUND(O20, 2)</f>
        <v>0</v>
      </c>
    </row>
    <row r="21" spans="1:16" x14ac:dyDescent="0.25">
      <c r="A21" s="179">
        <v>15</v>
      </c>
      <c r="B21" s="57"/>
      <c r="C21" s="63" t="s">
        <v>264</v>
      </c>
      <c r="D21" s="57" t="s">
        <v>258</v>
      </c>
      <c r="E21" s="88">
        <v>2</v>
      </c>
      <c r="F21" s="88">
        <v>5</v>
      </c>
      <c r="G21" s="91"/>
      <c r="H21" s="66"/>
      <c r="I21" s="66"/>
      <c r="J21" s="66"/>
      <c r="K21" s="66"/>
      <c r="L21" s="88" t="s">
        <v>24</v>
      </c>
      <c r="M21" s="101" t="s">
        <v>24</v>
      </c>
      <c r="N21" s="66"/>
      <c r="O21" s="87"/>
      <c r="P21" s="86">
        <f t="shared" si="0"/>
        <v>0</v>
      </c>
    </row>
    <row r="22" spans="1:16" x14ac:dyDescent="0.25">
      <c r="A22" s="179">
        <v>16</v>
      </c>
      <c r="B22" s="57"/>
      <c r="C22" s="63" t="s">
        <v>264</v>
      </c>
      <c r="D22" s="63" t="s">
        <v>145</v>
      </c>
      <c r="E22" s="88">
        <v>2</v>
      </c>
      <c r="F22" s="88">
        <v>5</v>
      </c>
      <c r="G22" s="91"/>
      <c r="H22" s="66"/>
      <c r="I22" s="66"/>
      <c r="J22" s="66"/>
      <c r="K22" s="66"/>
      <c r="L22" s="88" t="s">
        <v>24</v>
      </c>
      <c r="M22" s="101" t="s">
        <v>24</v>
      </c>
      <c r="N22" s="66"/>
      <c r="O22" s="87"/>
      <c r="P22" s="86">
        <f t="shared" si="0"/>
        <v>0</v>
      </c>
    </row>
    <row r="23" spans="1:16" x14ac:dyDescent="0.25">
      <c r="A23" s="179">
        <v>17</v>
      </c>
      <c r="B23" s="57"/>
      <c r="C23" s="63" t="s">
        <v>264</v>
      </c>
      <c r="D23" s="57" t="s">
        <v>147</v>
      </c>
      <c r="E23" s="88">
        <v>2</v>
      </c>
      <c r="F23" s="88">
        <v>5</v>
      </c>
      <c r="G23" s="91"/>
      <c r="H23" s="66"/>
      <c r="I23" s="66"/>
      <c r="J23" s="66"/>
      <c r="K23" s="66"/>
      <c r="L23" s="88" t="s">
        <v>24</v>
      </c>
      <c r="M23" s="101" t="s">
        <v>24</v>
      </c>
      <c r="N23" s="66"/>
      <c r="O23" s="87"/>
      <c r="P23" s="86">
        <f t="shared" si="0"/>
        <v>0</v>
      </c>
    </row>
    <row r="24" spans="1:16" x14ac:dyDescent="0.25">
      <c r="A24" s="179">
        <v>18</v>
      </c>
      <c r="B24" s="57"/>
      <c r="C24" s="63" t="s">
        <v>264</v>
      </c>
      <c r="D24" s="57" t="s">
        <v>149</v>
      </c>
      <c r="E24" s="88">
        <v>2</v>
      </c>
      <c r="F24" s="88">
        <v>5</v>
      </c>
      <c r="G24" s="91"/>
      <c r="H24" s="66"/>
      <c r="I24" s="66"/>
      <c r="J24" s="66"/>
      <c r="K24" s="66"/>
      <c r="L24" s="88" t="s">
        <v>24</v>
      </c>
      <c r="M24" s="101" t="s">
        <v>24</v>
      </c>
      <c r="N24" s="66"/>
      <c r="O24" s="306" t="s">
        <v>25</v>
      </c>
      <c r="P24" s="307"/>
    </row>
    <row r="25" spans="1:16" x14ac:dyDescent="0.25">
      <c r="A25" s="179">
        <v>19</v>
      </c>
      <c r="B25" s="57"/>
      <c r="C25" s="63" t="s">
        <v>264</v>
      </c>
      <c r="D25" s="57" t="s">
        <v>151</v>
      </c>
      <c r="E25" s="88">
        <v>2</v>
      </c>
      <c r="F25" s="88">
        <v>5</v>
      </c>
      <c r="G25" s="91"/>
      <c r="H25" s="66"/>
      <c r="I25" s="66"/>
      <c r="J25" s="66"/>
      <c r="K25" s="66"/>
      <c r="L25" s="88" t="s">
        <v>24</v>
      </c>
      <c r="M25" s="101" t="s">
        <v>24</v>
      </c>
      <c r="N25" s="66"/>
      <c r="O25" s="144"/>
      <c r="P25" s="155">
        <f t="shared" si="0"/>
        <v>0</v>
      </c>
    </row>
    <row r="26" spans="1:16" x14ac:dyDescent="0.25">
      <c r="A26" s="179">
        <v>20</v>
      </c>
      <c r="B26" s="57"/>
      <c r="C26" s="63" t="s">
        <v>264</v>
      </c>
      <c r="D26" s="57" t="s">
        <v>153</v>
      </c>
      <c r="E26" s="88">
        <v>2</v>
      </c>
      <c r="F26" s="88">
        <v>5</v>
      </c>
      <c r="G26" s="91"/>
      <c r="H26" s="66"/>
      <c r="I26" s="66"/>
      <c r="J26" s="66"/>
      <c r="K26" s="66"/>
      <c r="L26" s="88" t="s">
        <v>24</v>
      </c>
      <c r="M26" s="101" t="s">
        <v>24</v>
      </c>
      <c r="N26" s="66"/>
      <c r="O26" s="306" t="s">
        <v>25</v>
      </c>
      <c r="P26" s="307"/>
    </row>
    <row r="27" spans="1:16" x14ac:dyDescent="0.25">
      <c r="A27" s="179">
        <v>21</v>
      </c>
      <c r="B27" s="57"/>
      <c r="C27" s="63" t="s">
        <v>264</v>
      </c>
      <c r="D27" s="57" t="s">
        <v>155</v>
      </c>
      <c r="E27" s="88">
        <v>2</v>
      </c>
      <c r="F27" s="88">
        <v>5</v>
      </c>
      <c r="G27" s="91"/>
      <c r="H27" s="66"/>
      <c r="I27" s="66"/>
      <c r="J27" s="66"/>
      <c r="K27" s="66"/>
      <c r="L27" s="88" t="s">
        <v>24</v>
      </c>
      <c r="M27" s="101" t="s">
        <v>24</v>
      </c>
      <c r="N27" s="66"/>
      <c r="O27" s="144"/>
      <c r="P27" s="155">
        <f t="shared" si="0"/>
        <v>0</v>
      </c>
    </row>
    <row r="28" spans="1:16" x14ac:dyDescent="0.25">
      <c r="A28" s="179">
        <v>22</v>
      </c>
      <c r="B28" s="57"/>
      <c r="C28" s="63" t="s">
        <v>264</v>
      </c>
      <c r="D28" s="57" t="s">
        <v>259</v>
      </c>
      <c r="E28" s="88">
        <v>2</v>
      </c>
      <c r="F28" s="88">
        <v>5</v>
      </c>
      <c r="G28" s="91"/>
      <c r="H28" s="66"/>
      <c r="I28" s="66"/>
      <c r="J28" s="66"/>
      <c r="K28" s="66"/>
      <c r="L28" s="88" t="s">
        <v>24</v>
      </c>
      <c r="M28" s="101" t="s">
        <v>24</v>
      </c>
      <c r="N28" s="66"/>
      <c r="O28" s="306" t="s">
        <v>25</v>
      </c>
      <c r="P28" s="307"/>
    </row>
    <row r="29" spans="1:16" x14ac:dyDescent="0.25">
      <c r="A29" s="179">
        <v>23</v>
      </c>
      <c r="B29" s="57"/>
      <c r="C29" s="63" t="s">
        <v>264</v>
      </c>
      <c r="D29" s="57" t="s">
        <v>159</v>
      </c>
      <c r="E29" s="88">
        <v>2</v>
      </c>
      <c r="F29" s="88">
        <v>5</v>
      </c>
      <c r="G29" s="91"/>
      <c r="H29" s="66"/>
      <c r="I29" s="66"/>
      <c r="J29" s="66"/>
      <c r="K29" s="66"/>
      <c r="L29" s="88" t="s">
        <v>24</v>
      </c>
      <c r="M29" s="101" t="s">
        <v>24</v>
      </c>
      <c r="N29" s="66"/>
      <c r="O29" s="144"/>
      <c r="P29" s="155">
        <f t="shared" si="0"/>
        <v>0</v>
      </c>
    </row>
    <row r="30" spans="1:16" x14ac:dyDescent="0.25">
      <c r="A30" s="179">
        <v>24</v>
      </c>
      <c r="B30" s="57"/>
      <c r="C30" s="63" t="s">
        <v>264</v>
      </c>
      <c r="D30" s="57" t="s">
        <v>261</v>
      </c>
      <c r="E30" s="88">
        <v>2</v>
      </c>
      <c r="F30" s="88">
        <v>5</v>
      </c>
      <c r="G30" s="91"/>
      <c r="H30" s="66"/>
      <c r="I30" s="66"/>
      <c r="J30" s="66"/>
      <c r="K30" s="66"/>
      <c r="L30" s="88" t="s">
        <v>24</v>
      </c>
      <c r="M30" s="101" t="s">
        <v>24</v>
      </c>
      <c r="N30" s="66"/>
      <c r="O30" s="87"/>
      <c r="P30" s="155">
        <f t="shared" si="0"/>
        <v>0</v>
      </c>
    </row>
    <row r="31" spans="1:16" x14ac:dyDescent="0.25">
      <c r="A31" s="179">
        <v>25</v>
      </c>
      <c r="B31" s="57"/>
      <c r="C31" s="63" t="s">
        <v>264</v>
      </c>
      <c r="D31" s="57" t="s">
        <v>262</v>
      </c>
      <c r="E31" s="88">
        <v>2</v>
      </c>
      <c r="F31" s="88">
        <v>5</v>
      </c>
      <c r="G31" s="91"/>
      <c r="H31" s="66"/>
      <c r="I31" s="66"/>
      <c r="J31" s="66"/>
      <c r="K31" s="66"/>
      <c r="L31" s="88" t="s">
        <v>24</v>
      </c>
      <c r="M31" s="101" t="s">
        <v>24</v>
      </c>
      <c r="N31" s="66"/>
      <c r="O31" s="87"/>
      <c r="P31" s="155">
        <f t="shared" si="0"/>
        <v>0</v>
      </c>
    </row>
    <row r="32" spans="1:16" x14ac:dyDescent="0.25">
      <c r="A32" s="179">
        <v>26</v>
      </c>
      <c r="B32" s="57"/>
      <c r="C32" s="63" t="s">
        <v>265</v>
      </c>
      <c r="D32" s="63" t="s">
        <v>266</v>
      </c>
      <c r="E32" s="88">
        <v>2</v>
      </c>
      <c r="F32" s="88">
        <v>6</v>
      </c>
      <c r="G32" s="91"/>
      <c r="H32" s="66"/>
      <c r="I32" s="66"/>
      <c r="J32" s="66"/>
      <c r="K32" s="66"/>
      <c r="L32" s="88" t="s">
        <v>24</v>
      </c>
      <c r="M32" s="101" t="s">
        <v>24</v>
      </c>
      <c r="N32" s="66"/>
      <c r="O32" s="306" t="s">
        <v>25</v>
      </c>
      <c r="P32" s="307"/>
    </row>
    <row r="33" spans="1:16" x14ac:dyDescent="0.25">
      <c r="A33" s="179">
        <v>27</v>
      </c>
      <c r="B33" s="57"/>
      <c r="C33" s="63" t="s">
        <v>265</v>
      </c>
      <c r="D33" s="57" t="s">
        <v>143</v>
      </c>
      <c r="E33" s="88">
        <v>1</v>
      </c>
      <c r="F33" s="88">
        <v>6</v>
      </c>
      <c r="G33" s="91"/>
      <c r="H33" s="66"/>
      <c r="I33" s="66"/>
      <c r="J33" s="66"/>
      <c r="K33" s="66"/>
      <c r="L33" s="88" t="s">
        <v>24</v>
      </c>
      <c r="M33" s="101"/>
      <c r="N33" s="66"/>
      <c r="O33" s="144"/>
      <c r="P33" s="155">
        <f t="shared" si="0"/>
        <v>0</v>
      </c>
    </row>
    <row r="34" spans="1:16" x14ac:dyDescent="0.25">
      <c r="A34" s="179">
        <v>28</v>
      </c>
      <c r="B34" s="57"/>
      <c r="C34" s="63" t="s">
        <v>265</v>
      </c>
      <c r="D34" s="57" t="s">
        <v>258</v>
      </c>
      <c r="E34" s="88">
        <v>2</v>
      </c>
      <c r="F34" s="88">
        <v>6</v>
      </c>
      <c r="G34" s="91"/>
      <c r="H34" s="66"/>
      <c r="I34" s="66"/>
      <c r="J34" s="66"/>
      <c r="K34" s="66"/>
      <c r="L34" s="88" t="s">
        <v>24</v>
      </c>
      <c r="M34" s="101" t="s">
        <v>24</v>
      </c>
      <c r="N34" s="66"/>
      <c r="O34" s="144"/>
      <c r="P34" s="155">
        <f t="shared" si="0"/>
        <v>0</v>
      </c>
    </row>
    <row r="35" spans="1:16" x14ac:dyDescent="0.25">
      <c r="A35" s="179">
        <v>29</v>
      </c>
      <c r="B35" s="57"/>
      <c r="C35" s="63" t="s">
        <v>265</v>
      </c>
      <c r="D35" s="57" t="s">
        <v>145</v>
      </c>
      <c r="E35" s="88">
        <v>2</v>
      </c>
      <c r="F35" s="88">
        <v>6</v>
      </c>
      <c r="G35" s="91"/>
      <c r="H35" s="66"/>
      <c r="I35" s="66"/>
      <c r="J35" s="66"/>
      <c r="K35" s="66"/>
      <c r="L35" s="88" t="s">
        <v>24</v>
      </c>
      <c r="M35" s="159" t="s">
        <v>24</v>
      </c>
      <c r="N35" s="66"/>
      <c r="O35" s="144"/>
      <c r="P35" s="155">
        <f t="shared" si="0"/>
        <v>0</v>
      </c>
    </row>
    <row r="36" spans="1:16" x14ac:dyDescent="0.25">
      <c r="A36" s="179">
        <v>30</v>
      </c>
      <c r="B36" s="57"/>
      <c r="C36" s="63" t="s">
        <v>265</v>
      </c>
      <c r="D36" s="63" t="s">
        <v>147</v>
      </c>
      <c r="E36" s="88">
        <v>2</v>
      </c>
      <c r="F36" s="88">
        <v>6</v>
      </c>
      <c r="G36" s="91"/>
      <c r="H36" s="66"/>
      <c r="I36" s="66"/>
      <c r="J36" s="66"/>
      <c r="K36" s="66"/>
      <c r="L36" s="88" t="s">
        <v>24</v>
      </c>
      <c r="M36" s="97" t="s">
        <v>24</v>
      </c>
      <c r="N36" s="66"/>
      <c r="O36" s="144"/>
      <c r="P36" s="155">
        <f t="shared" si="0"/>
        <v>0</v>
      </c>
    </row>
    <row r="37" spans="1:16" x14ac:dyDescent="0.25">
      <c r="A37" s="179">
        <v>31</v>
      </c>
      <c r="B37" s="57"/>
      <c r="C37" s="63" t="s">
        <v>265</v>
      </c>
      <c r="D37" s="57" t="s">
        <v>149</v>
      </c>
      <c r="E37" s="88">
        <v>2</v>
      </c>
      <c r="F37" s="88">
        <v>6</v>
      </c>
      <c r="G37" s="91"/>
      <c r="H37" s="66"/>
      <c r="I37" s="66"/>
      <c r="J37" s="66"/>
      <c r="K37" s="66"/>
      <c r="L37" s="88" t="s">
        <v>24</v>
      </c>
      <c r="M37" s="97" t="s">
        <v>24</v>
      </c>
      <c r="N37" s="66"/>
      <c r="O37" s="306" t="s">
        <v>25</v>
      </c>
      <c r="P37" s="307"/>
    </row>
    <row r="38" spans="1:16" x14ac:dyDescent="0.25">
      <c r="A38" s="179">
        <v>32</v>
      </c>
      <c r="B38" s="57"/>
      <c r="C38" s="63" t="s">
        <v>265</v>
      </c>
      <c r="D38" s="57" t="s">
        <v>151</v>
      </c>
      <c r="E38" s="88">
        <v>2</v>
      </c>
      <c r="F38" s="88">
        <v>6</v>
      </c>
      <c r="G38" s="91"/>
      <c r="H38" s="66"/>
      <c r="I38" s="66"/>
      <c r="J38" s="66"/>
      <c r="K38" s="66"/>
      <c r="L38" s="88" t="s">
        <v>24</v>
      </c>
      <c r="M38" s="97" t="s">
        <v>24</v>
      </c>
      <c r="N38" s="66"/>
      <c r="O38" s="144"/>
      <c r="P38" s="155">
        <f t="shared" si="0"/>
        <v>0</v>
      </c>
    </row>
    <row r="39" spans="1:16" x14ac:dyDescent="0.25">
      <c r="A39" s="179">
        <v>33</v>
      </c>
      <c r="B39" s="57"/>
      <c r="C39" s="63" t="s">
        <v>265</v>
      </c>
      <c r="D39" s="57" t="s">
        <v>153</v>
      </c>
      <c r="E39" s="88">
        <v>2</v>
      </c>
      <c r="F39" s="88">
        <v>6</v>
      </c>
      <c r="G39" s="91"/>
      <c r="H39" s="66"/>
      <c r="I39" s="66"/>
      <c r="J39" s="66"/>
      <c r="K39" s="66"/>
      <c r="L39" s="88" t="s">
        <v>24</v>
      </c>
      <c r="M39" s="97" t="s">
        <v>24</v>
      </c>
      <c r="N39" s="66"/>
      <c r="O39" s="306" t="s">
        <v>25</v>
      </c>
      <c r="P39" s="307"/>
    </row>
    <row r="40" spans="1:16" x14ac:dyDescent="0.25">
      <c r="A40" s="179">
        <v>34</v>
      </c>
      <c r="B40" s="57"/>
      <c r="C40" s="63" t="s">
        <v>265</v>
      </c>
      <c r="D40" s="57" t="s">
        <v>155</v>
      </c>
      <c r="E40" s="88">
        <v>2</v>
      </c>
      <c r="F40" s="88">
        <v>6</v>
      </c>
      <c r="G40" s="91"/>
      <c r="H40" s="66"/>
      <c r="I40" s="66"/>
      <c r="J40" s="66"/>
      <c r="K40" s="66"/>
      <c r="L40" s="88" t="s">
        <v>24</v>
      </c>
      <c r="M40" s="97" t="s">
        <v>24</v>
      </c>
      <c r="N40" s="66"/>
      <c r="O40" s="144"/>
      <c r="P40" s="155">
        <f t="shared" si="0"/>
        <v>0</v>
      </c>
    </row>
    <row r="41" spans="1:16" x14ac:dyDescent="0.25">
      <c r="A41" s="179">
        <v>35</v>
      </c>
      <c r="B41" s="57"/>
      <c r="C41" s="63" t="s">
        <v>265</v>
      </c>
      <c r="D41" s="57" t="s">
        <v>259</v>
      </c>
      <c r="E41" s="88">
        <v>2</v>
      </c>
      <c r="F41" s="88">
        <v>6</v>
      </c>
      <c r="G41" s="91"/>
      <c r="H41" s="66"/>
      <c r="I41" s="66"/>
      <c r="J41" s="66"/>
      <c r="K41" s="66"/>
      <c r="L41" s="88" t="s">
        <v>24</v>
      </c>
      <c r="M41" s="97" t="s">
        <v>24</v>
      </c>
      <c r="N41" s="66"/>
      <c r="O41" s="306" t="s">
        <v>25</v>
      </c>
      <c r="P41" s="307"/>
    </row>
    <row r="42" spans="1:16" x14ac:dyDescent="0.25">
      <c r="A42" s="179">
        <v>36</v>
      </c>
      <c r="B42" s="57"/>
      <c r="C42" s="63" t="s">
        <v>265</v>
      </c>
      <c r="D42" s="57" t="s">
        <v>159</v>
      </c>
      <c r="E42" s="88">
        <v>2</v>
      </c>
      <c r="F42" s="88">
        <v>6</v>
      </c>
      <c r="G42" s="91"/>
      <c r="H42" s="66"/>
      <c r="I42" s="66"/>
      <c r="J42" s="66"/>
      <c r="K42" s="66"/>
      <c r="L42" s="88" t="s">
        <v>24</v>
      </c>
      <c r="M42" s="97" t="s">
        <v>24</v>
      </c>
      <c r="N42" s="66"/>
      <c r="O42" s="144"/>
      <c r="P42" s="155">
        <f t="shared" si="0"/>
        <v>0</v>
      </c>
    </row>
    <row r="43" spans="1:16" x14ac:dyDescent="0.25">
      <c r="A43" s="179">
        <v>37</v>
      </c>
      <c r="B43" s="57"/>
      <c r="C43" s="63" t="s">
        <v>265</v>
      </c>
      <c r="D43" s="57" t="s">
        <v>261</v>
      </c>
      <c r="E43" s="88">
        <v>2</v>
      </c>
      <c r="F43" s="88">
        <v>6</v>
      </c>
      <c r="G43" s="91"/>
      <c r="H43" s="66"/>
      <c r="I43" s="66"/>
      <c r="J43" s="66"/>
      <c r="K43" s="66"/>
      <c r="L43" s="88" t="s">
        <v>24</v>
      </c>
      <c r="M43" s="97" t="s">
        <v>24</v>
      </c>
      <c r="N43" s="66"/>
      <c r="O43" s="144"/>
      <c r="P43" s="155">
        <f t="shared" si="0"/>
        <v>0</v>
      </c>
    </row>
    <row r="44" spans="1:16" x14ac:dyDescent="0.25">
      <c r="A44" s="179">
        <v>38</v>
      </c>
      <c r="B44" s="57"/>
      <c r="C44" s="63" t="s">
        <v>265</v>
      </c>
      <c r="D44" s="57" t="s">
        <v>262</v>
      </c>
      <c r="E44" s="88">
        <v>2</v>
      </c>
      <c r="F44" s="88">
        <v>6</v>
      </c>
      <c r="G44" s="91"/>
      <c r="H44" s="66"/>
      <c r="I44" s="66"/>
      <c r="J44" s="66"/>
      <c r="K44" s="66"/>
      <c r="L44" s="88" t="s">
        <v>24</v>
      </c>
      <c r="M44" s="97" t="s">
        <v>24</v>
      </c>
      <c r="N44" s="66"/>
      <c r="O44" s="144"/>
      <c r="P44" s="86">
        <f t="shared" si="0"/>
        <v>0</v>
      </c>
    </row>
    <row r="45" spans="1:16" x14ac:dyDescent="0.25">
      <c r="A45" s="179">
        <v>39</v>
      </c>
      <c r="B45" s="57"/>
      <c r="C45" s="63" t="s">
        <v>265</v>
      </c>
      <c r="D45" s="57" t="s">
        <v>267</v>
      </c>
      <c r="E45" s="88">
        <v>2</v>
      </c>
      <c r="F45" s="88">
        <v>6</v>
      </c>
      <c r="G45" s="91"/>
      <c r="H45" s="66"/>
      <c r="I45" s="66"/>
      <c r="J45" s="66"/>
      <c r="K45" s="66"/>
      <c r="L45" s="88" t="s">
        <v>24</v>
      </c>
      <c r="M45" s="97" t="s">
        <v>24</v>
      </c>
      <c r="N45" s="66"/>
      <c r="O45" s="87"/>
      <c r="P45" s="86">
        <f t="shared" si="0"/>
        <v>0</v>
      </c>
    </row>
    <row r="46" spans="1:16" x14ac:dyDescent="0.25">
      <c r="A46" s="179">
        <v>40</v>
      </c>
      <c r="B46" s="57"/>
      <c r="C46" s="63" t="s">
        <v>268</v>
      </c>
      <c r="D46" s="63" t="s">
        <v>269</v>
      </c>
      <c r="E46" s="88">
        <v>2</v>
      </c>
      <c r="F46" s="88">
        <v>5</v>
      </c>
      <c r="G46" s="91"/>
      <c r="H46" s="66"/>
      <c r="I46" s="66"/>
      <c r="J46" s="66"/>
      <c r="K46" s="66"/>
      <c r="L46" s="97" t="s">
        <v>24</v>
      </c>
      <c r="M46" s="97" t="s">
        <v>24</v>
      </c>
      <c r="N46" s="66"/>
      <c r="O46" s="306" t="s">
        <v>25</v>
      </c>
      <c r="P46" s="307"/>
    </row>
    <row r="47" spans="1:16" x14ac:dyDescent="0.25">
      <c r="A47" s="179">
        <v>41</v>
      </c>
      <c r="B47" s="57" t="s">
        <v>587</v>
      </c>
      <c r="C47" s="63" t="s">
        <v>545</v>
      </c>
      <c r="D47" s="57" t="s">
        <v>42</v>
      </c>
      <c r="E47" s="88">
        <v>2</v>
      </c>
      <c r="F47" s="88">
        <v>1</v>
      </c>
      <c r="G47" s="91"/>
      <c r="H47" s="66"/>
      <c r="I47" s="66"/>
      <c r="J47" s="66"/>
      <c r="K47" s="66"/>
      <c r="L47" s="97" t="s">
        <v>24</v>
      </c>
      <c r="M47" s="97" t="s">
        <v>24</v>
      </c>
      <c r="N47" s="66"/>
      <c r="O47" s="87"/>
      <c r="P47" s="86">
        <f t="shared" si="0"/>
        <v>0</v>
      </c>
    </row>
    <row r="48" spans="1:16" ht="39" thickBot="1" x14ac:dyDescent="0.3">
      <c r="A48" s="157">
        <v>42</v>
      </c>
      <c r="B48" s="68" t="s">
        <v>631</v>
      </c>
      <c r="C48" s="68" t="s">
        <v>655</v>
      </c>
      <c r="D48" s="68" t="s">
        <v>632</v>
      </c>
      <c r="E48" s="174">
        <v>2</v>
      </c>
      <c r="F48" s="174">
        <v>1</v>
      </c>
      <c r="G48" s="171"/>
      <c r="H48" s="69"/>
      <c r="I48" s="69"/>
      <c r="J48" s="69"/>
      <c r="K48" s="69"/>
      <c r="L48" s="171" t="s">
        <v>24</v>
      </c>
      <c r="M48" s="171" t="s">
        <v>24</v>
      </c>
      <c r="N48" s="69"/>
      <c r="O48" s="178"/>
      <c r="P48" s="49">
        <f t="shared" si="0"/>
        <v>0</v>
      </c>
    </row>
    <row r="49" spans="1:16" ht="15.75" thickBot="1" x14ac:dyDescent="0.3">
      <c r="O49" s="47" t="s">
        <v>26</v>
      </c>
      <c r="P49" s="48">
        <f>SUM(P7:P10,P12,P15:P23,P25,P27,P29:P31,P33:P36,P38,P40,P42:P45,P47:P48)</f>
        <v>0</v>
      </c>
    </row>
    <row r="50" spans="1:16" x14ac:dyDescent="0.25">
      <c r="A50" s="105"/>
      <c r="B50" s="104"/>
      <c r="C50" s="104"/>
      <c r="D50" s="104"/>
      <c r="E50" s="106"/>
      <c r="F50" s="106"/>
      <c r="G50" s="106"/>
      <c r="H50" s="104"/>
      <c r="I50" s="104"/>
    </row>
    <row r="51" spans="1:16" x14ac:dyDescent="0.25">
      <c r="A51" s="105"/>
      <c r="B51" s="104"/>
      <c r="C51" s="104"/>
      <c r="D51" s="104"/>
      <c r="E51" s="106"/>
      <c r="F51" s="106"/>
      <c r="G51" s="106"/>
      <c r="H51" s="104"/>
      <c r="I51" s="104"/>
    </row>
    <row r="52" spans="1:16" x14ac:dyDescent="0.25">
      <c r="A52" s="105"/>
      <c r="B52" s="104"/>
      <c r="C52" s="104"/>
      <c r="D52" s="104"/>
      <c r="E52" s="106"/>
      <c r="F52" s="106"/>
      <c r="G52" s="106"/>
      <c r="H52" s="104"/>
      <c r="I52" s="104"/>
    </row>
    <row r="53" spans="1:16" x14ac:dyDescent="0.25">
      <c r="A53" s="105"/>
      <c r="B53" s="104"/>
      <c r="C53" s="104"/>
      <c r="D53" s="104"/>
      <c r="E53" s="106"/>
      <c r="F53" s="106"/>
      <c r="G53" s="106"/>
      <c r="H53" s="104"/>
      <c r="I53" s="104"/>
    </row>
    <row r="54" spans="1:16" x14ac:dyDescent="0.25">
      <c r="A54" s="268" t="s">
        <v>657</v>
      </c>
      <c r="B54" s="268"/>
      <c r="C54" s="268"/>
      <c r="D54" s="104"/>
      <c r="E54" s="304" t="s">
        <v>658</v>
      </c>
      <c r="F54" s="304"/>
      <c r="G54" s="304"/>
      <c r="H54" s="304"/>
      <c r="I54" s="304"/>
    </row>
    <row r="55" spans="1:16" ht="30" customHeight="1" x14ac:dyDescent="0.25">
      <c r="A55" s="105"/>
      <c r="B55" s="104"/>
      <c r="C55" s="104"/>
      <c r="D55" s="104"/>
      <c r="E55" s="303" t="s">
        <v>659</v>
      </c>
      <c r="F55" s="303"/>
      <c r="G55" s="303"/>
      <c r="H55" s="303"/>
      <c r="I55" s="303"/>
    </row>
    <row r="56" spans="1:16" x14ac:dyDescent="0.25">
      <c r="A56" s="105"/>
      <c r="B56" s="104"/>
      <c r="C56" s="104"/>
      <c r="D56" s="104"/>
      <c r="E56" s="106"/>
      <c r="F56" s="106"/>
      <c r="G56" s="106"/>
      <c r="H56" s="104"/>
      <c r="I56" s="104"/>
    </row>
  </sheetData>
  <sheetProtection algorithmName="SHA-512" hashValue="iqB1xMxw70xAHtSmE5pov+u+6lD5CXW1zbcAYh1S/lq4oW8tqTl0Nrrz88zsWwQ/Psi7z/oT6B9iRe2p2HlxjQ==" saltValue="9cp0JzG6fCQHu4HrdaznJQ==" spinCount="100000" sheet="1" objects="1" scenarios="1"/>
  <mergeCells count="28">
    <mergeCell ref="E54:I54"/>
    <mergeCell ref="E55:I55"/>
    <mergeCell ref="A1:F1"/>
    <mergeCell ref="G1:P1"/>
    <mergeCell ref="A2:I2"/>
    <mergeCell ref="A3:I3"/>
    <mergeCell ref="A4:A6"/>
    <mergeCell ref="B4:B6"/>
    <mergeCell ref="C4:C6"/>
    <mergeCell ref="D4:D6"/>
    <mergeCell ref="E4:E6"/>
    <mergeCell ref="F4:F6"/>
    <mergeCell ref="G4:N4"/>
    <mergeCell ref="O4:O6"/>
    <mergeCell ref="P4:P6"/>
    <mergeCell ref="G5:J5"/>
    <mergeCell ref="K5:M5"/>
    <mergeCell ref="O46:P46"/>
    <mergeCell ref="O14:P14"/>
    <mergeCell ref="O41:P41"/>
    <mergeCell ref="O13:P13"/>
    <mergeCell ref="O11:P11"/>
    <mergeCell ref="O24:P24"/>
    <mergeCell ref="O26:P26"/>
    <mergeCell ref="O39:P39"/>
    <mergeCell ref="O28:P28"/>
    <mergeCell ref="O32:P32"/>
    <mergeCell ref="O37:P37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Footer>&amp;CStrana &amp;P/&amp;N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6"/>
  <sheetViews>
    <sheetView zoomScaleNormal="100" workbookViewId="0">
      <selection activeCell="P19" sqref="P19"/>
    </sheetView>
  </sheetViews>
  <sheetFormatPr defaultColWidth="8.7109375" defaultRowHeight="15" x14ac:dyDescent="0.25"/>
  <cols>
    <col min="1" max="1" width="6" style="256" customWidth="1"/>
    <col min="2" max="2" width="14.85546875" style="1" customWidth="1"/>
    <col min="3" max="3" width="18.5703125" style="1" customWidth="1"/>
    <col min="4" max="4" width="68.7109375" style="1" customWidth="1"/>
    <col min="5" max="6" width="8.7109375" style="257" customWidth="1"/>
    <col min="7" max="7" width="3.28515625" style="25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28515625" style="1" customWidth="1"/>
    <col min="16" max="16" width="16.710937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627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270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251">
        <v>1</v>
      </c>
      <c r="B8" s="59"/>
      <c r="C8" s="59" t="s">
        <v>271</v>
      </c>
      <c r="D8" s="76" t="s">
        <v>272</v>
      </c>
      <c r="E8" s="242">
        <v>12</v>
      </c>
      <c r="F8" s="242">
        <v>8</v>
      </c>
      <c r="G8" s="235"/>
      <c r="H8" s="235"/>
      <c r="I8" s="235"/>
      <c r="J8" s="235" t="s">
        <v>24</v>
      </c>
      <c r="K8" s="235"/>
      <c r="L8" s="235"/>
      <c r="M8" s="237"/>
      <c r="N8" s="235"/>
      <c r="O8" s="233"/>
      <c r="P8" s="247">
        <f t="shared" ref="P8:P18" si="0">E8*F8*ROUND(O8, 2)</f>
        <v>0</v>
      </c>
    </row>
    <row r="9" spans="1:16" s="2" customFormat="1" ht="15" customHeight="1" x14ac:dyDescent="0.25">
      <c r="A9" s="250">
        <v>2</v>
      </c>
      <c r="B9" s="57"/>
      <c r="C9" s="57" t="s">
        <v>271</v>
      </c>
      <c r="D9" s="58" t="s">
        <v>273</v>
      </c>
      <c r="E9" s="243">
        <v>12</v>
      </c>
      <c r="F9" s="243">
        <v>1</v>
      </c>
      <c r="G9" s="236"/>
      <c r="H9" s="236"/>
      <c r="I9" s="236"/>
      <c r="J9" s="236" t="s">
        <v>24</v>
      </c>
      <c r="K9" s="236"/>
      <c r="L9" s="236"/>
      <c r="M9" s="238"/>
      <c r="N9" s="236"/>
      <c r="O9" s="234"/>
      <c r="P9" s="248">
        <f t="shared" si="0"/>
        <v>0</v>
      </c>
    </row>
    <row r="10" spans="1:16" s="2" customFormat="1" ht="15" customHeight="1" x14ac:dyDescent="0.25">
      <c r="A10" s="250">
        <v>3</v>
      </c>
      <c r="B10" s="57"/>
      <c r="C10" s="57" t="s">
        <v>271</v>
      </c>
      <c r="D10" s="58" t="s">
        <v>274</v>
      </c>
      <c r="E10" s="243">
        <v>12</v>
      </c>
      <c r="F10" s="243">
        <v>1</v>
      </c>
      <c r="G10" s="236"/>
      <c r="H10" s="236"/>
      <c r="I10" s="236"/>
      <c r="J10" s="236" t="s">
        <v>24</v>
      </c>
      <c r="K10" s="236"/>
      <c r="L10" s="236"/>
      <c r="M10" s="238"/>
      <c r="N10" s="236"/>
      <c r="O10" s="234"/>
      <c r="P10" s="248">
        <f t="shared" si="0"/>
        <v>0</v>
      </c>
    </row>
    <row r="11" spans="1:16" s="2" customFormat="1" x14ac:dyDescent="0.25">
      <c r="A11" s="250">
        <v>4</v>
      </c>
      <c r="B11" s="57"/>
      <c r="C11" s="57" t="s">
        <v>271</v>
      </c>
      <c r="D11" s="65" t="s">
        <v>275</v>
      </c>
      <c r="E11" s="243">
        <v>12</v>
      </c>
      <c r="F11" s="243">
        <v>1</v>
      </c>
      <c r="G11" s="236"/>
      <c r="H11" s="236"/>
      <c r="I11" s="236"/>
      <c r="J11" s="236" t="s">
        <v>24</v>
      </c>
      <c r="K11" s="236"/>
      <c r="L11" s="236"/>
      <c r="M11" s="238"/>
      <c r="N11" s="236"/>
      <c r="O11" s="234"/>
      <c r="P11" s="248">
        <f t="shared" si="0"/>
        <v>0</v>
      </c>
    </row>
    <row r="12" spans="1:16" s="2" customFormat="1" x14ac:dyDescent="0.25">
      <c r="A12" s="250">
        <v>5</v>
      </c>
      <c r="B12" s="57"/>
      <c r="C12" s="57" t="s">
        <v>271</v>
      </c>
      <c r="D12" s="65" t="s">
        <v>276</v>
      </c>
      <c r="E12" s="243">
        <v>12</v>
      </c>
      <c r="F12" s="243">
        <v>1</v>
      </c>
      <c r="G12" s="236"/>
      <c r="H12" s="236"/>
      <c r="I12" s="236"/>
      <c r="J12" s="236" t="s">
        <v>24</v>
      </c>
      <c r="K12" s="236"/>
      <c r="L12" s="236"/>
      <c r="M12" s="238"/>
      <c r="N12" s="236"/>
      <c r="O12" s="234"/>
      <c r="P12" s="248">
        <f t="shared" si="0"/>
        <v>0</v>
      </c>
    </row>
    <row r="13" spans="1:16" s="2" customFormat="1" x14ac:dyDescent="0.25">
      <c r="A13" s="250">
        <v>6</v>
      </c>
      <c r="B13" s="57"/>
      <c r="C13" s="57" t="s">
        <v>271</v>
      </c>
      <c r="D13" s="65" t="s">
        <v>258</v>
      </c>
      <c r="E13" s="243">
        <v>12</v>
      </c>
      <c r="F13" s="243">
        <v>1</v>
      </c>
      <c r="G13" s="236"/>
      <c r="H13" s="236"/>
      <c r="I13" s="236"/>
      <c r="J13" s="236" t="s">
        <v>24</v>
      </c>
      <c r="K13" s="236"/>
      <c r="L13" s="236"/>
      <c r="M13" s="238"/>
      <c r="N13" s="236"/>
      <c r="O13" s="234"/>
      <c r="P13" s="248">
        <f t="shared" si="0"/>
        <v>0</v>
      </c>
    </row>
    <row r="14" spans="1:16" s="2" customFormat="1" x14ac:dyDescent="0.25">
      <c r="A14" s="250">
        <v>7</v>
      </c>
      <c r="B14" s="57"/>
      <c r="C14" s="57" t="s">
        <v>271</v>
      </c>
      <c r="D14" s="65" t="s">
        <v>277</v>
      </c>
      <c r="E14" s="243">
        <v>12</v>
      </c>
      <c r="F14" s="243">
        <v>1</v>
      </c>
      <c r="G14" s="236"/>
      <c r="H14" s="236"/>
      <c r="I14" s="236"/>
      <c r="J14" s="236" t="s">
        <v>24</v>
      </c>
      <c r="K14" s="236"/>
      <c r="L14" s="236"/>
      <c r="M14" s="238"/>
      <c r="N14" s="236"/>
      <c r="O14" s="234"/>
      <c r="P14" s="248">
        <f t="shared" si="0"/>
        <v>0</v>
      </c>
    </row>
    <row r="15" spans="1:16" s="2" customFormat="1" x14ac:dyDescent="0.25">
      <c r="A15" s="250">
        <v>8</v>
      </c>
      <c r="B15" s="57"/>
      <c r="C15" s="57" t="s">
        <v>271</v>
      </c>
      <c r="D15" s="65" t="s">
        <v>278</v>
      </c>
      <c r="E15" s="243">
        <v>12</v>
      </c>
      <c r="F15" s="243">
        <v>1</v>
      </c>
      <c r="G15" s="236"/>
      <c r="H15" s="236"/>
      <c r="I15" s="236"/>
      <c r="J15" s="236" t="s">
        <v>24</v>
      </c>
      <c r="K15" s="236"/>
      <c r="L15" s="236"/>
      <c r="M15" s="238"/>
      <c r="N15" s="236"/>
      <c r="O15" s="234"/>
      <c r="P15" s="248">
        <f t="shared" si="0"/>
        <v>0</v>
      </c>
    </row>
    <row r="16" spans="1:16" s="2" customFormat="1" x14ac:dyDescent="0.25">
      <c r="A16" s="250">
        <v>9</v>
      </c>
      <c r="B16" s="57"/>
      <c r="C16" s="57" t="s">
        <v>271</v>
      </c>
      <c r="D16" s="58" t="s">
        <v>261</v>
      </c>
      <c r="E16" s="243">
        <v>12</v>
      </c>
      <c r="F16" s="243">
        <v>6</v>
      </c>
      <c r="G16" s="236"/>
      <c r="H16" s="236"/>
      <c r="I16" s="236"/>
      <c r="J16" s="236" t="s">
        <v>24</v>
      </c>
      <c r="K16" s="236"/>
      <c r="L16" s="236"/>
      <c r="M16" s="238"/>
      <c r="N16" s="236"/>
      <c r="O16" s="234"/>
      <c r="P16" s="248">
        <f t="shared" si="0"/>
        <v>0</v>
      </c>
    </row>
    <row r="17" spans="1:16" s="2" customFormat="1" ht="15" customHeight="1" x14ac:dyDescent="0.25">
      <c r="A17" s="250">
        <v>10</v>
      </c>
      <c r="B17" s="57"/>
      <c r="C17" s="57" t="s">
        <v>271</v>
      </c>
      <c r="D17" s="65" t="s">
        <v>262</v>
      </c>
      <c r="E17" s="243">
        <v>12</v>
      </c>
      <c r="F17" s="243">
        <v>6</v>
      </c>
      <c r="G17" s="236"/>
      <c r="H17" s="236"/>
      <c r="I17" s="236"/>
      <c r="J17" s="236" t="s">
        <v>24</v>
      </c>
      <c r="K17" s="236"/>
      <c r="L17" s="236"/>
      <c r="M17" s="238"/>
      <c r="N17" s="236"/>
      <c r="O17" s="234"/>
      <c r="P17" s="248">
        <f t="shared" si="0"/>
        <v>0</v>
      </c>
    </row>
    <row r="18" spans="1:16" s="2" customFormat="1" ht="15.75" thickBot="1" x14ac:dyDescent="0.3">
      <c r="A18" s="157">
        <v>11</v>
      </c>
      <c r="B18" s="60"/>
      <c r="C18" s="68" t="s">
        <v>271</v>
      </c>
      <c r="D18" s="77" t="s">
        <v>42</v>
      </c>
      <c r="E18" s="171">
        <v>12</v>
      </c>
      <c r="F18" s="171">
        <v>6</v>
      </c>
      <c r="G18" s="224"/>
      <c r="H18" s="224"/>
      <c r="I18" s="224"/>
      <c r="J18" s="224" t="s">
        <v>24</v>
      </c>
      <c r="K18" s="224"/>
      <c r="L18" s="224"/>
      <c r="M18" s="230"/>
      <c r="N18" s="224"/>
      <c r="O18" s="229"/>
      <c r="P18" s="49">
        <f t="shared" si="0"/>
        <v>0</v>
      </c>
    </row>
    <row r="19" spans="1:16" ht="15.75" thickBot="1" x14ac:dyDescent="0.3">
      <c r="O19" s="47" t="s">
        <v>26</v>
      </c>
      <c r="P19" s="48">
        <f>SUM(P8:P18)</f>
        <v>0</v>
      </c>
    </row>
    <row r="21" spans="1:16" x14ac:dyDescent="0.25">
      <c r="A21" s="105"/>
      <c r="B21" s="104"/>
      <c r="C21" s="104"/>
      <c r="D21" s="104"/>
      <c r="E21" s="106"/>
      <c r="F21" s="106"/>
      <c r="G21" s="106"/>
      <c r="H21" s="104"/>
      <c r="I21" s="104"/>
      <c r="J21" s="104"/>
    </row>
    <row r="22" spans="1:16" x14ac:dyDescent="0.25">
      <c r="A22" s="105"/>
      <c r="B22" s="104"/>
      <c r="C22" s="104"/>
      <c r="D22" s="104"/>
      <c r="E22" s="106"/>
      <c r="F22" s="106"/>
      <c r="G22" s="106"/>
      <c r="H22" s="104"/>
      <c r="I22" s="104"/>
      <c r="J22" s="104"/>
    </row>
    <row r="23" spans="1:16" x14ac:dyDescent="0.25">
      <c r="A23" s="105"/>
      <c r="B23" s="104"/>
      <c r="C23" s="104"/>
      <c r="D23" s="104"/>
      <c r="E23" s="106"/>
      <c r="F23" s="106"/>
      <c r="G23" s="106"/>
      <c r="H23" s="104"/>
      <c r="I23" s="104"/>
      <c r="J23" s="104"/>
    </row>
    <row r="24" spans="1:16" x14ac:dyDescent="0.25">
      <c r="A24" s="268" t="s">
        <v>657</v>
      </c>
      <c r="B24" s="268"/>
      <c r="C24" s="268"/>
      <c r="D24" s="104"/>
      <c r="E24" s="304" t="s">
        <v>658</v>
      </c>
      <c r="F24" s="304"/>
      <c r="G24" s="304"/>
      <c r="H24" s="304"/>
      <c r="I24" s="304"/>
      <c r="J24" s="104"/>
    </row>
    <row r="25" spans="1:16" ht="30" customHeight="1" x14ac:dyDescent="0.25">
      <c r="A25" s="105"/>
      <c r="B25" s="104"/>
      <c r="C25" s="104"/>
      <c r="D25" s="104"/>
      <c r="E25" s="303" t="s">
        <v>659</v>
      </c>
      <c r="F25" s="303"/>
      <c r="G25" s="303"/>
      <c r="H25" s="303"/>
      <c r="I25" s="303"/>
      <c r="J25" s="104"/>
    </row>
    <row r="26" spans="1:16" x14ac:dyDescent="0.25">
      <c r="A26" s="105"/>
      <c r="B26" s="104"/>
      <c r="C26" s="104"/>
      <c r="D26" s="104"/>
      <c r="E26" s="106"/>
      <c r="F26" s="106"/>
      <c r="G26" s="106"/>
      <c r="H26" s="104"/>
      <c r="I26" s="104"/>
      <c r="J26" s="104"/>
    </row>
  </sheetData>
  <sheetProtection algorithmName="SHA-512" hashValue="sUQuCnXvWSBvz3CxSrhgUEHW3mhAQAu2f52tbQ9YhHvUVzVdh8fvwag695Y6Xtw4QmtR0BN/Mzw0CByAldYhTQ==" saltValue="cJBOMqpFiwjOhj834/1zfA==" spinCount="100000" sheet="1" objects="1" scenarios="1"/>
  <mergeCells count="17"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  <mergeCell ref="E24:I24"/>
    <mergeCell ref="E25:I25"/>
  </mergeCells>
  <pageMargins left="0.7" right="0.7" top="0.75" bottom="0.75" header="0.3" footer="0.3"/>
  <pageSetup paperSize="9" scale="66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1"/>
  <sheetViews>
    <sheetView zoomScaleNormal="100" workbookViewId="0">
      <selection activeCell="O14" sqref="O14"/>
    </sheetView>
  </sheetViews>
  <sheetFormatPr defaultColWidth="8.7109375" defaultRowHeight="15" x14ac:dyDescent="0.25"/>
  <cols>
    <col min="1" max="1" width="6" style="256" customWidth="1"/>
    <col min="2" max="2" width="14.85546875" style="1" customWidth="1"/>
    <col min="3" max="3" width="20" style="1" customWidth="1"/>
    <col min="4" max="4" width="68.7109375" style="1" customWidth="1"/>
    <col min="5" max="6" width="8.7109375" style="257" customWidth="1"/>
    <col min="7" max="7" width="3.28515625" style="25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6.140625" style="1" customWidth="1"/>
    <col min="16" max="16" width="17.285156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628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279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251">
        <v>1</v>
      </c>
      <c r="B8" s="59"/>
      <c r="C8" s="59" t="s">
        <v>280</v>
      </c>
      <c r="D8" s="59" t="s">
        <v>281</v>
      </c>
      <c r="E8" s="242">
        <v>2</v>
      </c>
      <c r="F8" s="242">
        <v>2</v>
      </c>
      <c r="G8" s="235"/>
      <c r="H8" s="235"/>
      <c r="I8" s="235"/>
      <c r="J8" s="235"/>
      <c r="K8" s="235"/>
      <c r="L8" s="235" t="s">
        <v>24</v>
      </c>
      <c r="M8" s="237" t="s">
        <v>24</v>
      </c>
      <c r="N8" s="235"/>
      <c r="O8" s="233"/>
      <c r="P8" s="247">
        <f t="shared" ref="P8:P14" si="0">E8*F8*ROUND(O8, 2)</f>
        <v>0</v>
      </c>
    </row>
    <row r="9" spans="1:16" s="2" customFormat="1" ht="15" customHeight="1" x14ac:dyDescent="0.25">
      <c r="A9" s="250">
        <v>2</v>
      </c>
      <c r="B9" s="57"/>
      <c r="C9" s="57" t="s">
        <v>282</v>
      </c>
      <c r="D9" s="57" t="s">
        <v>281</v>
      </c>
      <c r="E9" s="243">
        <v>2</v>
      </c>
      <c r="F9" s="243">
        <v>2</v>
      </c>
      <c r="G9" s="236"/>
      <c r="H9" s="236"/>
      <c r="I9" s="236"/>
      <c r="J9" s="236"/>
      <c r="K9" s="236"/>
      <c r="L9" s="236" t="s">
        <v>24</v>
      </c>
      <c r="M9" s="238" t="s">
        <v>24</v>
      </c>
      <c r="N9" s="236"/>
      <c r="O9" s="234"/>
      <c r="P9" s="248">
        <f t="shared" si="0"/>
        <v>0</v>
      </c>
    </row>
    <row r="10" spans="1:16" s="2" customFormat="1" ht="25.5" x14ac:dyDescent="0.25">
      <c r="A10" s="250">
        <v>3</v>
      </c>
      <c r="B10" s="57"/>
      <c r="C10" s="63" t="s">
        <v>283</v>
      </c>
      <c r="D10" s="57" t="s">
        <v>281</v>
      </c>
      <c r="E10" s="243">
        <v>2</v>
      </c>
      <c r="F10" s="243">
        <v>3</v>
      </c>
      <c r="G10" s="236"/>
      <c r="H10" s="236"/>
      <c r="I10" s="236"/>
      <c r="J10" s="236"/>
      <c r="K10" s="236"/>
      <c r="L10" s="236" t="s">
        <v>24</v>
      </c>
      <c r="M10" s="238" t="s">
        <v>24</v>
      </c>
      <c r="N10" s="236"/>
      <c r="O10" s="234"/>
      <c r="P10" s="248">
        <f t="shared" si="0"/>
        <v>0</v>
      </c>
    </row>
    <row r="11" spans="1:16" s="2" customFormat="1" ht="25.5" x14ac:dyDescent="0.25">
      <c r="A11" s="250">
        <v>4</v>
      </c>
      <c r="B11" s="57"/>
      <c r="C11" s="63" t="s">
        <v>284</v>
      </c>
      <c r="D11" s="63" t="s">
        <v>281</v>
      </c>
      <c r="E11" s="243">
        <v>2</v>
      </c>
      <c r="F11" s="243">
        <v>3</v>
      </c>
      <c r="G11" s="236"/>
      <c r="H11" s="236"/>
      <c r="I11" s="236"/>
      <c r="J11" s="236"/>
      <c r="K11" s="236"/>
      <c r="L11" s="236" t="s">
        <v>24</v>
      </c>
      <c r="M11" s="238" t="s">
        <v>24</v>
      </c>
      <c r="N11" s="236"/>
      <c r="O11" s="234"/>
      <c r="P11" s="248">
        <f t="shared" si="0"/>
        <v>0</v>
      </c>
    </row>
    <row r="12" spans="1:16" s="2" customFormat="1" x14ac:dyDescent="0.25">
      <c r="A12" s="254">
        <v>5</v>
      </c>
      <c r="B12" s="135"/>
      <c r="C12" s="129" t="s">
        <v>522</v>
      </c>
      <c r="D12" s="129" t="s">
        <v>523</v>
      </c>
      <c r="E12" s="244">
        <v>2</v>
      </c>
      <c r="F12" s="244">
        <v>3</v>
      </c>
      <c r="G12" s="240"/>
      <c r="H12" s="240"/>
      <c r="I12" s="240"/>
      <c r="J12" s="240"/>
      <c r="K12" s="240"/>
      <c r="L12" s="240" t="s">
        <v>24</v>
      </c>
      <c r="M12" s="241" t="s">
        <v>24</v>
      </c>
      <c r="N12" s="240"/>
      <c r="O12" s="239"/>
      <c r="P12" s="249">
        <f t="shared" si="0"/>
        <v>0</v>
      </c>
    </row>
    <row r="13" spans="1:16" s="2" customFormat="1" x14ac:dyDescent="0.25">
      <c r="A13" s="254">
        <v>6</v>
      </c>
      <c r="B13" s="135"/>
      <c r="C13" s="135" t="s">
        <v>285</v>
      </c>
      <c r="D13" s="129" t="s">
        <v>281</v>
      </c>
      <c r="E13" s="244">
        <v>2</v>
      </c>
      <c r="F13" s="244">
        <v>5</v>
      </c>
      <c r="G13" s="240"/>
      <c r="H13" s="240"/>
      <c r="I13" s="240"/>
      <c r="J13" s="240"/>
      <c r="K13" s="240"/>
      <c r="L13" s="240" t="s">
        <v>24</v>
      </c>
      <c r="M13" s="241" t="s">
        <v>24</v>
      </c>
      <c r="N13" s="240"/>
      <c r="O13" s="239"/>
      <c r="P13" s="249">
        <f t="shared" si="0"/>
        <v>0</v>
      </c>
    </row>
    <row r="14" spans="1:16" s="2" customFormat="1" ht="26.25" thickBot="1" x14ac:dyDescent="0.3">
      <c r="A14" s="157">
        <v>7</v>
      </c>
      <c r="B14" s="68" t="s">
        <v>588</v>
      </c>
      <c r="C14" s="60" t="s">
        <v>545</v>
      </c>
      <c r="D14" s="68" t="s">
        <v>42</v>
      </c>
      <c r="E14" s="171">
        <v>2</v>
      </c>
      <c r="F14" s="171">
        <v>1</v>
      </c>
      <c r="G14" s="224"/>
      <c r="H14" s="224"/>
      <c r="I14" s="224"/>
      <c r="J14" s="224"/>
      <c r="K14" s="224"/>
      <c r="L14" s="224" t="s">
        <v>24</v>
      </c>
      <c r="M14" s="230" t="s">
        <v>24</v>
      </c>
      <c r="N14" s="224"/>
      <c r="O14" s="229"/>
      <c r="P14" s="49">
        <f t="shared" si="0"/>
        <v>0</v>
      </c>
    </row>
    <row r="15" spans="1:16" ht="15.75" thickBot="1" x14ac:dyDescent="0.3">
      <c r="O15" s="47" t="s">
        <v>26</v>
      </c>
      <c r="P15" s="48">
        <f>SUM(P8:P14)</f>
        <v>0</v>
      </c>
    </row>
    <row r="17" spans="1:9" x14ac:dyDescent="0.25">
      <c r="A17" s="105"/>
      <c r="B17" s="104"/>
      <c r="C17" s="104"/>
      <c r="D17" s="104"/>
      <c r="E17" s="106"/>
      <c r="F17" s="106"/>
      <c r="G17" s="106"/>
      <c r="H17" s="104"/>
      <c r="I17" s="104"/>
    </row>
    <row r="18" spans="1:9" x14ac:dyDescent="0.25">
      <c r="A18" s="105"/>
      <c r="B18" s="104"/>
      <c r="C18" s="104"/>
      <c r="D18" s="104"/>
      <c r="E18" s="106"/>
      <c r="F18" s="106"/>
      <c r="G18" s="106"/>
      <c r="H18" s="104"/>
      <c r="I18" s="104"/>
    </row>
    <row r="19" spans="1:9" x14ac:dyDescent="0.25">
      <c r="A19" s="105"/>
      <c r="B19" s="104"/>
      <c r="C19" s="104"/>
      <c r="D19" s="104"/>
      <c r="E19" s="106"/>
      <c r="F19" s="106"/>
      <c r="G19" s="106"/>
      <c r="H19" s="104"/>
      <c r="I19" s="104"/>
    </row>
    <row r="20" spans="1:9" x14ac:dyDescent="0.25">
      <c r="A20" s="268" t="s">
        <v>657</v>
      </c>
      <c r="B20" s="268"/>
      <c r="C20" s="268"/>
      <c r="D20" s="104"/>
      <c r="E20" s="304" t="s">
        <v>658</v>
      </c>
      <c r="F20" s="304"/>
      <c r="G20" s="304"/>
      <c r="H20" s="304"/>
      <c r="I20" s="304"/>
    </row>
    <row r="21" spans="1:9" ht="30" customHeight="1" x14ac:dyDescent="0.25">
      <c r="A21" s="105"/>
      <c r="B21" s="104"/>
      <c r="C21" s="104"/>
      <c r="D21" s="104"/>
      <c r="E21" s="303" t="s">
        <v>659</v>
      </c>
      <c r="F21" s="303"/>
      <c r="G21" s="303"/>
      <c r="H21" s="303"/>
      <c r="I21" s="303"/>
    </row>
  </sheetData>
  <sheetProtection algorithmName="SHA-512" hashValue="iC0C2GZrG0ZUsXIB/YAggTUa13ghgnXSGYdLdnQgYj98XleYPTGJQAyT8D/IYzYdOnrNO/2UiufZnJPghXtl/w==" saltValue="h0LE0Gc4dzd0FyuMjTGlXw==" spinCount="100000" sheet="1" objects="1" scenarios="1"/>
  <mergeCells count="17"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  <mergeCell ref="E20:I20"/>
    <mergeCell ref="E21:I21"/>
  </mergeCells>
  <pageMargins left="0.7" right="0.7" top="0.75" bottom="0.75" header="0.3" footer="0.3"/>
  <pageSetup paperSize="9" scale="62" fitToHeight="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5"/>
  <sheetViews>
    <sheetView zoomScaleNormal="100" workbookViewId="0">
      <selection activeCell="E17" sqref="E17:F17 O17"/>
    </sheetView>
  </sheetViews>
  <sheetFormatPr defaultColWidth="8.7109375" defaultRowHeight="15" x14ac:dyDescent="0.25"/>
  <cols>
    <col min="1" max="1" width="6" style="256" customWidth="1"/>
    <col min="2" max="2" width="14.85546875" style="1" customWidth="1"/>
    <col min="3" max="3" width="20" style="1" customWidth="1"/>
    <col min="4" max="4" width="68.7109375" style="1" customWidth="1"/>
    <col min="5" max="6" width="8.7109375" style="257" customWidth="1"/>
    <col min="7" max="7" width="3.28515625" style="25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7.140625" style="1" customWidth="1"/>
    <col min="16" max="16" width="17.425781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629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286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251">
        <v>1</v>
      </c>
      <c r="B8" s="59"/>
      <c r="C8" s="59" t="s">
        <v>287</v>
      </c>
      <c r="D8" s="67" t="s">
        <v>288</v>
      </c>
      <c r="E8" s="235">
        <v>1</v>
      </c>
      <c r="F8" s="235">
        <v>10</v>
      </c>
      <c r="G8" s="235"/>
      <c r="H8" s="235"/>
      <c r="I8" s="235"/>
      <c r="J8" s="235"/>
      <c r="K8" s="235"/>
      <c r="L8" s="235"/>
      <c r="M8" s="237"/>
      <c r="N8" s="235"/>
      <c r="O8" s="318" t="s">
        <v>25</v>
      </c>
      <c r="P8" s="319"/>
    </row>
    <row r="9" spans="1:16" s="2" customFormat="1" ht="15" customHeight="1" x14ac:dyDescent="0.25">
      <c r="A9" s="250">
        <v>2</v>
      </c>
      <c r="B9" s="57"/>
      <c r="C9" s="57" t="s">
        <v>287</v>
      </c>
      <c r="D9" s="63" t="s">
        <v>289</v>
      </c>
      <c r="E9" s="236">
        <v>1</v>
      </c>
      <c r="F9" s="236">
        <v>10</v>
      </c>
      <c r="G9" s="236"/>
      <c r="H9" s="236"/>
      <c r="I9" s="236"/>
      <c r="J9" s="236"/>
      <c r="K9" s="236"/>
      <c r="L9" s="236"/>
      <c r="M9" s="238"/>
      <c r="N9" s="236"/>
      <c r="O9" s="306" t="s">
        <v>25</v>
      </c>
      <c r="P9" s="307"/>
    </row>
    <row r="10" spans="1:16" s="2" customFormat="1" ht="25.5" x14ac:dyDescent="0.25">
      <c r="A10" s="250">
        <v>3</v>
      </c>
      <c r="B10" s="57"/>
      <c r="C10" s="57" t="s">
        <v>287</v>
      </c>
      <c r="D10" s="63" t="s">
        <v>290</v>
      </c>
      <c r="E10" s="236">
        <v>1</v>
      </c>
      <c r="F10" s="236">
        <v>10</v>
      </c>
      <c r="G10" s="236"/>
      <c r="H10" s="236"/>
      <c r="I10" s="236"/>
      <c r="J10" s="236"/>
      <c r="K10" s="236"/>
      <c r="L10" s="236"/>
      <c r="M10" s="238"/>
      <c r="N10" s="236"/>
      <c r="O10" s="306" t="s">
        <v>25</v>
      </c>
      <c r="P10" s="307"/>
    </row>
    <row r="11" spans="1:16" s="2" customFormat="1" x14ac:dyDescent="0.25">
      <c r="A11" s="250">
        <v>4</v>
      </c>
      <c r="B11" s="57"/>
      <c r="C11" s="57" t="s">
        <v>287</v>
      </c>
      <c r="D11" s="63" t="s">
        <v>291</v>
      </c>
      <c r="E11" s="236">
        <v>1</v>
      </c>
      <c r="F11" s="236">
        <v>10</v>
      </c>
      <c r="G11" s="236"/>
      <c r="H11" s="236"/>
      <c r="I11" s="236"/>
      <c r="J11" s="236"/>
      <c r="K11" s="236"/>
      <c r="L11" s="236"/>
      <c r="M11" s="238"/>
      <c r="N11" s="236"/>
      <c r="O11" s="306" t="s">
        <v>25</v>
      </c>
      <c r="P11" s="307"/>
    </row>
    <row r="12" spans="1:16" s="2" customFormat="1" x14ac:dyDescent="0.25">
      <c r="A12" s="250">
        <v>5</v>
      </c>
      <c r="B12" s="57"/>
      <c r="C12" s="57" t="s">
        <v>287</v>
      </c>
      <c r="D12" s="63" t="s">
        <v>292</v>
      </c>
      <c r="E12" s="236">
        <v>1</v>
      </c>
      <c r="F12" s="236">
        <v>10</v>
      </c>
      <c r="G12" s="236"/>
      <c r="H12" s="236"/>
      <c r="I12" s="236"/>
      <c r="J12" s="236"/>
      <c r="K12" s="236"/>
      <c r="L12" s="236"/>
      <c r="M12" s="238"/>
      <c r="N12" s="236"/>
      <c r="O12" s="306" t="s">
        <v>25</v>
      </c>
      <c r="P12" s="307"/>
    </row>
    <row r="13" spans="1:16" x14ac:dyDescent="0.25">
      <c r="A13" s="250">
        <v>6</v>
      </c>
      <c r="B13" s="57"/>
      <c r="C13" s="57" t="s">
        <v>287</v>
      </c>
      <c r="D13" s="63" t="s">
        <v>293</v>
      </c>
      <c r="E13" s="236">
        <v>1</v>
      </c>
      <c r="F13" s="236">
        <v>10</v>
      </c>
      <c r="G13" s="243"/>
      <c r="H13" s="66"/>
      <c r="I13" s="66"/>
      <c r="J13" s="66"/>
      <c r="K13" s="66"/>
      <c r="L13" s="66"/>
      <c r="M13" s="66"/>
      <c r="N13" s="66"/>
      <c r="O13" s="306" t="s">
        <v>25</v>
      </c>
      <c r="P13" s="307"/>
    </row>
    <row r="14" spans="1:16" x14ac:dyDescent="0.25">
      <c r="A14" s="250">
        <v>7</v>
      </c>
      <c r="B14" s="57"/>
      <c r="C14" s="57" t="s">
        <v>287</v>
      </c>
      <c r="D14" s="63" t="s">
        <v>294</v>
      </c>
      <c r="E14" s="236">
        <v>1</v>
      </c>
      <c r="F14" s="236">
        <v>10</v>
      </c>
      <c r="G14" s="243"/>
      <c r="H14" s="66"/>
      <c r="I14" s="66"/>
      <c r="J14" s="66"/>
      <c r="K14" s="66"/>
      <c r="L14" s="66"/>
      <c r="M14" s="66"/>
      <c r="N14" s="66"/>
      <c r="O14" s="306" t="s">
        <v>25</v>
      </c>
      <c r="P14" s="307"/>
    </row>
    <row r="15" spans="1:16" x14ac:dyDescent="0.25">
      <c r="A15" s="250">
        <v>8</v>
      </c>
      <c r="B15" s="57"/>
      <c r="C15" s="57" t="s">
        <v>287</v>
      </c>
      <c r="D15" s="63" t="s">
        <v>295</v>
      </c>
      <c r="E15" s="236">
        <v>1</v>
      </c>
      <c r="F15" s="236">
        <v>10</v>
      </c>
      <c r="G15" s="243"/>
      <c r="H15" s="66"/>
      <c r="I15" s="66"/>
      <c r="J15" s="66"/>
      <c r="K15" s="66"/>
      <c r="L15" s="66"/>
      <c r="M15" s="66"/>
      <c r="N15" s="66"/>
      <c r="O15" s="306" t="s">
        <v>25</v>
      </c>
      <c r="P15" s="307"/>
    </row>
    <row r="16" spans="1:16" ht="25.5" x14ac:dyDescent="0.25">
      <c r="A16" s="250">
        <v>9</v>
      </c>
      <c r="B16" s="57"/>
      <c r="C16" s="57" t="s">
        <v>287</v>
      </c>
      <c r="D16" s="63" t="s">
        <v>296</v>
      </c>
      <c r="E16" s="236">
        <v>1</v>
      </c>
      <c r="F16" s="236">
        <v>10</v>
      </c>
      <c r="G16" s="243"/>
      <c r="H16" s="66"/>
      <c r="I16" s="66"/>
      <c r="J16" s="66"/>
      <c r="K16" s="66"/>
      <c r="L16" s="66"/>
      <c r="M16" s="66"/>
      <c r="N16" s="66"/>
      <c r="O16" s="306" t="s">
        <v>25</v>
      </c>
      <c r="P16" s="307"/>
    </row>
    <row r="17" spans="1:16" ht="25.5" x14ac:dyDescent="0.25">
      <c r="A17" s="254">
        <v>10</v>
      </c>
      <c r="B17" s="135"/>
      <c r="C17" s="135" t="s">
        <v>287</v>
      </c>
      <c r="D17" s="129" t="s">
        <v>297</v>
      </c>
      <c r="E17" s="240">
        <v>1</v>
      </c>
      <c r="F17" s="240">
        <v>10</v>
      </c>
      <c r="G17" s="244"/>
      <c r="H17" s="136"/>
      <c r="I17" s="136"/>
      <c r="J17" s="136"/>
      <c r="K17" s="136"/>
      <c r="L17" s="244" t="s">
        <v>24</v>
      </c>
      <c r="M17" s="136"/>
      <c r="N17" s="136"/>
      <c r="O17" s="239"/>
      <c r="P17" s="249">
        <f>E17*F17*ROUND(O17, 2)</f>
        <v>0</v>
      </c>
    </row>
    <row r="18" spans="1:16" ht="15.75" thickBot="1" x14ac:dyDescent="0.3">
      <c r="A18" s="157">
        <v>11</v>
      </c>
      <c r="B18" s="60" t="s">
        <v>589</v>
      </c>
      <c r="C18" s="60" t="s">
        <v>545</v>
      </c>
      <c r="D18" s="68" t="s">
        <v>42</v>
      </c>
      <c r="E18" s="224">
        <v>1</v>
      </c>
      <c r="F18" s="224">
        <v>1</v>
      </c>
      <c r="G18" s="171"/>
      <c r="H18" s="69"/>
      <c r="I18" s="69"/>
      <c r="J18" s="69"/>
      <c r="K18" s="69"/>
      <c r="L18" s="171" t="s">
        <v>24</v>
      </c>
      <c r="M18" s="69"/>
      <c r="N18" s="69"/>
      <c r="O18" s="229"/>
      <c r="P18" s="249">
        <f>E18*F18*ROUND(O18, 2)</f>
        <v>0</v>
      </c>
    </row>
    <row r="19" spans="1:16" ht="15.75" thickBot="1" x14ac:dyDescent="0.3">
      <c r="O19" s="47" t="s">
        <v>26</v>
      </c>
      <c r="P19" s="40">
        <f>SUM(P17:P18)</f>
        <v>0</v>
      </c>
    </row>
    <row r="20" spans="1:16" x14ac:dyDescent="0.25">
      <c r="A20" s="105"/>
      <c r="B20" s="104"/>
      <c r="C20" s="104"/>
      <c r="D20" s="104"/>
      <c r="E20" s="106"/>
      <c r="F20" s="106"/>
      <c r="G20" s="106"/>
      <c r="H20" s="104"/>
      <c r="I20" s="104"/>
    </row>
    <row r="21" spans="1:16" x14ac:dyDescent="0.25">
      <c r="A21" s="105"/>
      <c r="B21" s="104"/>
      <c r="C21" s="104"/>
      <c r="D21" s="104"/>
      <c r="E21" s="106"/>
      <c r="F21" s="106"/>
      <c r="G21" s="106"/>
      <c r="H21" s="104"/>
      <c r="I21" s="104"/>
    </row>
    <row r="22" spans="1:16" x14ac:dyDescent="0.25">
      <c r="A22" s="105"/>
      <c r="B22" s="104"/>
      <c r="C22" s="104"/>
      <c r="D22" s="104"/>
      <c r="E22" s="106"/>
      <c r="F22" s="106"/>
      <c r="G22" s="106"/>
      <c r="H22" s="104"/>
      <c r="I22" s="104"/>
    </row>
    <row r="23" spans="1:16" x14ac:dyDescent="0.25">
      <c r="A23" s="105"/>
      <c r="B23" s="104"/>
      <c r="C23" s="104"/>
      <c r="D23" s="104"/>
      <c r="E23" s="106"/>
      <c r="F23" s="106"/>
      <c r="G23" s="106"/>
      <c r="H23" s="104"/>
      <c r="I23" s="104"/>
    </row>
    <row r="24" spans="1:16" x14ac:dyDescent="0.25">
      <c r="A24" s="268" t="s">
        <v>657</v>
      </c>
      <c r="B24" s="268"/>
      <c r="C24" s="268"/>
      <c r="D24" s="104"/>
      <c r="E24" s="304" t="s">
        <v>658</v>
      </c>
      <c r="F24" s="304"/>
      <c r="G24" s="304"/>
      <c r="H24" s="304"/>
      <c r="I24" s="304"/>
    </row>
    <row r="25" spans="1:16" ht="29.25" customHeight="1" x14ac:dyDescent="0.25">
      <c r="A25" s="105"/>
      <c r="B25" s="104"/>
      <c r="C25" s="104"/>
      <c r="D25" s="104"/>
      <c r="E25" s="303" t="s">
        <v>659</v>
      </c>
      <c r="F25" s="303"/>
      <c r="G25" s="303"/>
      <c r="H25" s="303"/>
      <c r="I25" s="303"/>
    </row>
  </sheetData>
  <sheetProtection algorithmName="SHA-512" hashValue="H7ou85kXqwcafCR3fxa2oYO69T7LveE10P5LuMRjpS9dRcLADBTxJdNohYsb9VF8uCBGwpBXaVT0eFBe/SwIHw==" saltValue="um1kYqXi067Od65V/KCGAw==" spinCount="100000" sheet="1" objects="1" scenarios="1"/>
  <mergeCells count="26">
    <mergeCell ref="E24:I24"/>
    <mergeCell ref="E25:I25"/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  <mergeCell ref="O8:P8"/>
    <mergeCell ref="O15:P15"/>
    <mergeCell ref="O16:P16"/>
    <mergeCell ref="O9:P9"/>
    <mergeCell ref="O10:P10"/>
    <mergeCell ref="O11:P11"/>
    <mergeCell ref="O12:P12"/>
    <mergeCell ref="O13:P13"/>
    <mergeCell ref="O14:P14"/>
  </mergeCells>
  <pageMargins left="0.7" right="0.7" top="0.75" bottom="0.75" header="0.3" footer="0.3"/>
  <pageSetup paperSize="9" scale="62" fitToHeight="0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86"/>
  <sheetViews>
    <sheetView topLeftCell="A58" zoomScaleNormal="100" workbookViewId="0">
      <selection activeCell="U23" sqref="U23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6.7109375" style="1" customWidth="1"/>
    <col min="16" max="16" width="17.8554687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630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298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348">
        <v>1</v>
      </c>
      <c r="B8" s="343" t="s">
        <v>299</v>
      </c>
      <c r="C8" s="59" t="s">
        <v>300</v>
      </c>
      <c r="D8" s="67" t="s">
        <v>662</v>
      </c>
      <c r="E8" s="90">
        <v>2</v>
      </c>
      <c r="F8" s="90">
        <v>13</v>
      </c>
      <c r="G8" s="90"/>
      <c r="H8" s="90"/>
      <c r="I8" s="90"/>
      <c r="J8" s="90"/>
      <c r="K8" s="90"/>
      <c r="L8" s="90" t="s">
        <v>24</v>
      </c>
      <c r="M8" s="100" t="s">
        <v>24</v>
      </c>
      <c r="N8" s="90"/>
      <c r="O8" s="89"/>
      <c r="P8" s="93">
        <f>E8*F8*ROUND(O8, 2)</f>
        <v>0</v>
      </c>
    </row>
    <row r="9" spans="1:16" s="2" customFormat="1" ht="15" customHeight="1" x14ac:dyDescent="0.25">
      <c r="A9" s="335"/>
      <c r="B9" s="344"/>
      <c r="C9" s="57" t="s">
        <v>300</v>
      </c>
      <c r="D9" s="63" t="s">
        <v>663</v>
      </c>
      <c r="E9" s="88">
        <v>2</v>
      </c>
      <c r="F9" s="88">
        <v>13</v>
      </c>
      <c r="G9" s="88"/>
      <c r="H9" s="88"/>
      <c r="I9" s="88"/>
      <c r="J9" s="88"/>
      <c r="K9" s="88"/>
      <c r="L9" s="88" t="s">
        <v>24</v>
      </c>
      <c r="M9" s="101" t="s">
        <v>24</v>
      </c>
      <c r="N9" s="88"/>
      <c r="O9" s="87"/>
      <c r="P9" s="86">
        <f>E9*F9*ROUND(O9, 2)</f>
        <v>0</v>
      </c>
    </row>
    <row r="10" spans="1:16" s="2" customFormat="1" x14ac:dyDescent="0.25">
      <c r="A10" s="335"/>
      <c r="B10" s="344"/>
      <c r="C10" s="57" t="s">
        <v>301</v>
      </c>
      <c r="D10" s="63" t="s">
        <v>664</v>
      </c>
      <c r="E10" s="88">
        <v>2</v>
      </c>
      <c r="F10" s="118">
        <v>13</v>
      </c>
      <c r="G10" s="88"/>
      <c r="H10" s="88"/>
      <c r="I10" s="88"/>
      <c r="J10" s="88"/>
      <c r="K10" s="88"/>
      <c r="L10" s="88" t="s">
        <v>24</v>
      </c>
      <c r="M10" s="101" t="s">
        <v>24</v>
      </c>
      <c r="N10" s="88"/>
      <c r="O10" s="87"/>
      <c r="P10" s="86">
        <f>E10*F10*ROUND(O10, 2)</f>
        <v>0</v>
      </c>
    </row>
    <row r="11" spans="1:16" s="2" customFormat="1" x14ac:dyDescent="0.25">
      <c r="A11" s="335"/>
      <c r="B11" s="344"/>
      <c r="C11" s="57" t="s">
        <v>300</v>
      </c>
      <c r="D11" s="63" t="s">
        <v>302</v>
      </c>
      <c r="E11" s="88">
        <v>2</v>
      </c>
      <c r="F11" s="118">
        <v>13</v>
      </c>
      <c r="G11" s="88"/>
      <c r="H11" s="88"/>
      <c r="I11" s="88"/>
      <c r="J11" s="88"/>
      <c r="K11" s="88"/>
      <c r="L11" s="88" t="s">
        <v>24</v>
      </c>
      <c r="M11" s="101" t="s">
        <v>24</v>
      </c>
      <c r="N11" s="88"/>
      <c r="O11" s="306" t="s">
        <v>25</v>
      </c>
      <c r="P11" s="307"/>
    </row>
    <row r="12" spans="1:16" s="2" customFormat="1" x14ac:dyDescent="0.25">
      <c r="A12" s="335"/>
      <c r="B12" s="344"/>
      <c r="C12" s="63" t="s">
        <v>303</v>
      </c>
      <c r="D12" s="63" t="s">
        <v>304</v>
      </c>
      <c r="E12" s="88">
        <v>2</v>
      </c>
      <c r="F12" s="118">
        <v>13</v>
      </c>
      <c r="G12" s="88"/>
      <c r="H12" s="88"/>
      <c r="I12" s="88"/>
      <c r="J12" s="88"/>
      <c r="K12" s="88"/>
      <c r="L12" s="88" t="s">
        <v>24</v>
      </c>
      <c r="M12" s="101" t="s">
        <v>24</v>
      </c>
      <c r="N12" s="88"/>
      <c r="O12" s="87"/>
      <c r="P12" s="86">
        <f t="shared" ref="P12:P17" si="0">E12*F12*ROUND(O12, 2)</f>
        <v>0</v>
      </c>
    </row>
    <row r="13" spans="1:16" x14ac:dyDescent="0.25">
      <c r="A13" s="335"/>
      <c r="B13" s="344"/>
      <c r="C13" s="63" t="s">
        <v>303</v>
      </c>
      <c r="D13" s="57" t="s">
        <v>305</v>
      </c>
      <c r="E13" s="88">
        <v>1</v>
      </c>
      <c r="F13" s="118">
        <v>13</v>
      </c>
      <c r="G13" s="91"/>
      <c r="H13" s="66"/>
      <c r="I13" s="66"/>
      <c r="J13" s="66"/>
      <c r="K13" s="66"/>
      <c r="L13" s="91" t="s">
        <v>24</v>
      </c>
      <c r="M13" s="91"/>
      <c r="N13" s="66"/>
      <c r="O13" s="87"/>
      <c r="P13" s="86">
        <f t="shared" si="0"/>
        <v>0</v>
      </c>
    </row>
    <row r="14" spans="1:16" x14ac:dyDescent="0.25">
      <c r="A14" s="335"/>
      <c r="B14" s="344"/>
      <c r="C14" s="63" t="s">
        <v>303</v>
      </c>
      <c r="D14" s="57" t="s">
        <v>168</v>
      </c>
      <c r="E14" s="88">
        <v>1</v>
      </c>
      <c r="F14" s="118">
        <v>13</v>
      </c>
      <c r="G14" s="91"/>
      <c r="H14" s="66"/>
      <c r="I14" s="66"/>
      <c r="J14" s="66"/>
      <c r="K14" s="66"/>
      <c r="L14" s="91" t="s">
        <v>24</v>
      </c>
      <c r="M14" s="91"/>
      <c r="N14" s="66"/>
      <c r="O14" s="234"/>
      <c r="P14" s="86">
        <f t="shared" si="0"/>
        <v>0</v>
      </c>
    </row>
    <row r="15" spans="1:16" ht="25.5" x14ac:dyDescent="0.25">
      <c r="A15" s="335"/>
      <c r="B15" s="344"/>
      <c r="C15" s="57" t="s">
        <v>300</v>
      </c>
      <c r="D15" s="63" t="s">
        <v>306</v>
      </c>
      <c r="E15" s="88">
        <v>1</v>
      </c>
      <c r="F15" s="118">
        <v>13</v>
      </c>
      <c r="G15" s="91"/>
      <c r="H15" s="66"/>
      <c r="I15" s="66"/>
      <c r="J15" s="66"/>
      <c r="K15" s="66"/>
      <c r="L15" s="91" t="s">
        <v>24</v>
      </c>
      <c r="M15" s="91"/>
      <c r="N15" s="66"/>
      <c r="O15" s="234"/>
      <c r="P15" s="86">
        <f t="shared" si="0"/>
        <v>0</v>
      </c>
    </row>
    <row r="16" spans="1:16" x14ac:dyDescent="0.25">
      <c r="A16" s="335"/>
      <c r="B16" s="344"/>
      <c r="C16" s="57" t="s">
        <v>301</v>
      </c>
      <c r="D16" s="57" t="s">
        <v>170</v>
      </c>
      <c r="E16" s="88">
        <v>1</v>
      </c>
      <c r="F16" s="118">
        <v>13</v>
      </c>
      <c r="G16" s="91"/>
      <c r="H16" s="66"/>
      <c r="I16" s="66"/>
      <c r="J16" s="66"/>
      <c r="K16" s="66"/>
      <c r="L16" s="91" t="s">
        <v>24</v>
      </c>
      <c r="M16" s="91"/>
      <c r="N16" s="66"/>
      <c r="O16" s="234"/>
      <c r="P16" s="86">
        <f t="shared" si="0"/>
        <v>0</v>
      </c>
    </row>
    <row r="17" spans="1:16" x14ac:dyDescent="0.25">
      <c r="A17" s="335"/>
      <c r="B17" s="344"/>
      <c r="C17" s="57" t="s">
        <v>300</v>
      </c>
      <c r="D17" s="57" t="s">
        <v>180</v>
      </c>
      <c r="E17" s="88">
        <v>1</v>
      </c>
      <c r="F17" s="118">
        <v>13</v>
      </c>
      <c r="G17" s="91"/>
      <c r="H17" s="66"/>
      <c r="I17" s="66"/>
      <c r="J17" s="66"/>
      <c r="K17" s="66"/>
      <c r="L17" s="91" t="s">
        <v>24</v>
      </c>
      <c r="M17" s="91"/>
      <c r="N17" s="66"/>
      <c r="O17" s="234"/>
      <c r="P17" s="86">
        <f t="shared" si="0"/>
        <v>0</v>
      </c>
    </row>
    <row r="18" spans="1:16" x14ac:dyDescent="0.25">
      <c r="A18" s="335">
        <v>2</v>
      </c>
      <c r="B18" s="344" t="s">
        <v>307</v>
      </c>
      <c r="C18" s="63" t="s">
        <v>303</v>
      </c>
      <c r="D18" s="63" t="s">
        <v>304</v>
      </c>
      <c r="E18" s="88">
        <v>2</v>
      </c>
      <c r="F18" s="88">
        <v>3</v>
      </c>
      <c r="G18" s="91"/>
      <c r="H18" s="66"/>
      <c r="I18" s="66"/>
      <c r="J18" s="66"/>
      <c r="K18" s="66"/>
      <c r="L18" s="88" t="s">
        <v>24</v>
      </c>
      <c r="M18" s="91" t="s">
        <v>24</v>
      </c>
      <c r="N18" s="66"/>
      <c r="O18" s="234"/>
      <c r="P18" s="86">
        <f t="shared" ref="P18:P30" si="1">E18*F18*ROUND(O18, 2)</f>
        <v>0</v>
      </c>
    </row>
    <row r="19" spans="1:16" ht="25.5" x14ac:dyDescent="0.25">
      <c r="A19" s="335"/>
      <c r="B19" s="344"/>
      <c r="C19" s="57" t="s">
        <v>308</v>
      </c>
      <c r="D19" s="63" t="s">
        <v>665</v>
      </c>
      <c r="E19" s="88">
        <v>2</v>
      </c>
      <c r="F19" s="88">
        <v>3</v>
      </c>
      <c r="G19" s="91"/>
      <c r="H19" s="66"/>
      <c r="I19" s="66"/>
      <c r="J19" s="66"/>
      <c r="K19" s="66"/>
      <c r="L19" s="88" t="s">
        <v>24</v>
      </c>
      <c r="M19" s="91" t="s">
        <v>24</v>
      </c>
      <c r="N19" s="66"/>
      <c r="O19" s="234"/>
      <c r="P19" s="86">
        <f t="shared" si="1"/>
        <v>0</v>
      </c>
    </row>
    <row r="20" spans="1:16" x14ac:dyDescent="0.25">
      <c r="A20" s="335"/>
      <c r="B20" s="344"/>
      <c r="C20" s="57" t="s">
        <v>308</v>
      </c>
      <c r="D20" s="63" t="s">
        <v>663</v>
      </c>
      <c r="E20" s="88">
        <v>2</v>
      </c>
      <c r="F20" s="88">
        <v>3</v>
      </c>
      <c r="G20" s="91"/>
      <c r="H20" s="66"/>
      <c r="I20" s="66"/>
      <c r="J20" s="66"/>
      <c r="K20" s="66"/>
      <c r="L20" s="88" t="s">
        <v>24</v>
      </c>
      <c r="M20" s="91" t="s">
        <v>24</v>
      </c>
      <c r="N20" s="66"/>
      <c r="O20" s="234"/>
      <c r="P20" s="86">
        <f t="shared" si="1"/>
        <v>0</v>
      </c>
    </row>
    <row r="21" spans="1:16" x14ac:dyDescent="0.25">
      <c r="A21" s="335"/>
      <c r="B21" s="344"/>
      <c r="C21" s="57" t="s">
        <v>309</v>
      </c>
      <c r="D21" s="63" t="s">
        <v>666</v>
      </c>
      <c r="E21" s="88">
        <v>2</v>
      </c>
      <c r="F21" s="88">
        <v>3</v>
      </c>
      <c r="G21" s="91"/>
      <c r="H21" s="66"/>
      <c r="I21" s="66"/>
      <c r="J21" s="66"/>
      <c r="K21" s="66"/>
      <c r="L21" s="88" t="s">
        <v>24</v>
      </c>
      <c r="M21" s="88" t="s">
        <v>24</v>
      </c>
      <c r="N21" s="66"/>
      <c r="O21" s="234"/>
      <c r="P21" s="86">
        <f t="shared" si="1"/>
        <v>0</v>
      </c>
    </row>
    <row r="22" spans="1:16" ht="25.5" x14ac:dyDescent="0.25">
      <c r="A22" s="335"/>
      <c r="B22" s="344"/>
      <c r="C22" s="57" t="s">
        <v>310</v>
      </c>
      <c r="D22" s="63" t="s">
        <v>311</v>
      </c>
      <c r="E22" s="88">
        <v>1</v>
      </c>
      <c r="F22" s="88">
        <v>3</v>
      </c>
      <c r="G22" s="91"/>
      <c r="H22" s="66"/>
      <c r="I22" s="66"/>
      <c r="J22" s="66"/>
      <c r="K22" s="66"/>
      <c r="L22" s="88" t="s">
        <v>24</v>
      </c>
      <c r="M22" s="88"/>
      <c r="N22" s="66"/>
      <c r="O22" s="234"/>
      <c r="P22" s="86">
        <f t="shared" si="1"/>
        <v>0</v>
      </c>
    </row>
    <row r="23" spans="1:16" x14ac:dyDescent="0.25">
      <c r="A23" s="335"/>
      <c r="B23" s="344"/>
      <c r="C23" s="57" t="s">
        <v>312</v>
      </c>
      <c r="D23" s="63" t="s">
        <v>667</v>
      </c>
      <c r="E23" s="88">
        <v>2</v>
      </c>
      <c r="F23" s="88">
        <v>9</v>
      </c>
      <c r="G23" s="91"/>
      <c r="H23" s="66"/>
      <c r="I23" s="66"/>
      <c r="J23" s="66"/>
      <c r="K23" s="66"/>
      <c r="L23" s="88" t="s">
        <v>24</v>
      </c>
      <c r="M23" s="91" t="s">
        <v>24</v>
      </c>
      <c r="N23" s="66"/>
      <c r="O23" s="234"/>
      <c r="P23" s="86">
        <f t="shared" si="1"/>
        <v>0</v>
      </c>
    </row>
    <row r="24" spans="1:16" x14ac:dyDescent="0.25">
      <c r="A24" s="335"/>
      <c r="B24" s="344"/>
      <c r="C24" s="57" t="s">
        <v>312</v>
      </c>
      <c r="D24" s="63" t="s">
        <v>668</v>
      </c>
      <c r="E24" s="88">
        <v>2</v>
      </c>
      <c r="F24" s="88">
        <v>6</v>
      </c>
      <c r="G24" s="91"/>
      <c r="H24" s="66"/>
      <c r="I24" s="66"/>
      <c r="J24" s="66"/>
      <c r="K24" s="66"/>
      <c r="L24" s="88" t="s">
        <v>24</v>
      </c>
      <c r="M24" s="91" t="s">
        <v>24</v>
      </c>
      <c r="N24" s="66"/>
      <c r="O24" s="234"/>
      <c r="P24" s="86">
        <f t="shared" si="1"/>
        <v>0</v>
      </c>
    </row>
    <row r="25" spans="1:16" x14ac:dyDescent="0.25">
      <c r="A25" s="335"/>
      <c r="B25" s="344"/>
      <c r="C25" s="57" t="s">
        <v>310</v>
      </c>
      <c r="D25" s="63" t="s">
        <v>313</v>
      </c>
      <c r="E25" s="88">
        <v>2</v>
      </c>
      <c r="F25" s="88">
        <v>3</v>
      </c>
      <c r="G25" s="91"/>
      <c r="H25" s="66"/>
      <c r="I25" s="66"/>
      <c r="J25" s="66"/>
      <c r="K25" s="66"/>
      <c r="L25" s="88" t="s">
        <v>24</v>
      </c>
      <c r="M25" s="91" t="s">
        <v>24</v>
      </c>
      <c r="N25" s="66"/>
      <c r="O25" s="234"/>
      <c r="P25" s="86">
        <f t="shared" si="1"/>
        <v>0</v>
      </c>
    </row>
    <row r="26" spans="1:16" x14ac:dyDescent="0.25">
      <c r="A26" s="335"/>
      <c r="B26" s="344"/>
      <c r="C26" s="57" t="s">
        <v>303</v>
      </c>
      <c r="D26" s="57" t="s">
        <v>305</v>
      </c>
      <c r="E26" s="88">
        <v>1</v>
      </c>
      <c r="F26" s="88">
        <v>3</v>
      </c>
      <c r="G26" s="91"/>
      <c r="H26" s="66"/>
      <c r="I26" s="66"/>
      <c r="J26" s="66"/>
      <c r="K26" s="66"/>
      <c r="L26" s="88" t="s">
        <v>24</v>
      </c>
      <c r="M26" s="91"/>
      <c r="N26" s="66"/>
      <c r="O26" s="234"/>
      <c r="P26" s="86">
        <f t="shared" si="1"/>
        <v>0</v>
      </c>
    </row>
    <row r="27" spans="1:16" x14ac:dyDescent="0.25">
      <c r="A27" s="335"/>
      <c r="B27" s="344"/>
      <c r="C27" s="57" t="s">
        <v>303</v>
      </c>
      <c r="D27" s="63" t="s">
        <v>168</v>
      </c>
      <c r="E27" s="88">
        <v>1</v>
      </c>
      <c r="F27" s="88">
        <v>3</v>
      </c>
      <c r="G27" s="91"/>
      <c r="H27" s="66"/>
      <c r="I27" s="66"/>
      <c r="J27" s="66"/>
      <c r="K27" s="66"/>
      <c r="L27" s="88" t="s">
        <v>24</v>
      </c>
      <c r="M27" s="91"/>
      <c r="N27" s="66"/>
      <c r="O27" s="234"/>
      <c r="P27" s="86">
        <f t="shared" si="1"/>
        <v>0</v>
      </c>
    </row>
    <row r="28" spans="1:16" x14ac:dyDescent="0.25">
      <c r="A28" s="335"/>
      <c r="B28" s="344"/>
      <c r="C28" s="57" t="s">
        <v>309</v>
      </c>
      <c r="D28" s="63" t="s">
        <v>170</v>
      </c>
      <c r="E28" s="88">
        <v>1</v>
      </c>
      <c r="F28" s="88">
        <v>3</v>
      </c>
      <c r="G28" s="91"/>
      <c r="H28" s="66"/>
      <c r="I28" s="66"/>
      <c r="J28" s="66"/>
      <c r="K28" s="66"/>
      <c r="L28" s="88" t="s">
        <v>24</v>
      </c>
      <c r="M28" s="91"/>
      <c r="N28" s="66"/>
      <c r="O28" s="234"/>
      <c r="P28" s="86">
        <f t="shared" si="1"/>
        <v>0</v>
      </c>
    </row>
    <row r="29" spans="1:16" x14ac:dyDescent="0.25">
      <c r="A29" s="335"/>
      <c r="B29" s="344"/>
      <c r="C29" s="57" t="s">
        <v>308</v>
      </c>
      <c r="D29" s="63" t="s">
        <v>180</v>
      </c>
      <c r="E29" s="88">
        <v>1</v>
      </c>
      <c r="F29" s="88">
        <v>3</v>
      </c>
      <c r="G29" s="91"/>
      <c r="H29" s="66"/>
      <c r="I29" s="66"/>
      <c r="J29" s="66"/>
      <c r="K29" s="66"/>
      <c r="L29" s="88" t="s">
        <v>24</v>
      </c>
      <c r="M29" s="91"/>
      <c r="N29" s="66"/>
      <c r="O29" s="234"/>
      <c r="P29" s="86">
        <f t="shared" si="1"/>
        <v>0</v>
      </c>
    </row>
    <row r="30" spans="1:16" x14ac:dyDescent="0.25">
      <c r="A30" s="335"/>
      <c r="B30" s="344"/>
      <c r="C30" s="63" t="s">
        <v>314</v>
      </c>
      <c r="D30" s="57" t="s">
        <v>191</v>
      </c>
      <c r="E30" s="88">
        <v>2</v>
      </c>
      <c r="F30" s="88">
        <v>3</v>
      </c>
      <c r="G30" s="91"/>
      <c r="H30" s="66"/>
      <c r="I30" s="66"/>
      <c r="J30" s="66"/>
      <c r="K30" s="66"/>
      <c r="L30" s="88" t="s">
        <v>24</v>
      </c>
      <c r="M30" s="91" t="s">
        <v>24</v>
      </c>
      <c r="N30" s="66"/>
      <c r="O30" s="234"/>
      <c r="P30" s="86">
        <f t="shared" si="1"/>
        <v>0</v>
      </c>
    </row>
    <row r="31" spans="1:16" ht="15" customHeight="1" x14ac:dyDescent="0.25">
      <c r="A31" s="335">
        <v>3</v>
      </c>
      <c r="B31" s="344" t="s">
        <v>315</v>
      </c>
      <c r="C31" s="63" t="s">
        <v>316</v>
      </c>
      <c r="D31" s="63" t="s">
        <v>317</v>
      </c>
      <c r="E31" s="88">
        <v>2</v>
      </c>
      <c r="F31" s="88">
        <v>1</v>
      </c>
      <c r="G31" s="91"/>
      <c r="H31" s="66"/>
      <c r="I31" s="66"/>
      <c r="J31" s="66"/>
      <c r="K31" s="66"/>
      <c r="L31" s="91" t="s">
        <v>24</v>
      </c>
      <c r="M31" s="91" t="s">
        <v>24</v>
      </c>
      <c r="N31" s="66"/>
      <c r="O31" s="306" t="s">
        <v>25</v>
      </c>
      <c r="P31" s="307"/>
    </row>
    <row r="32" spans="1:16" x14ac:dyDescent="0.25">
      <c r="A32" s="335"/>
      <c r="B32" s="344"/>
      <c r="C32" s="63" t="s">
        <v>318</v>
      </c>
      <c r="D32" s="63" t="s">
        <v>83</v>
      </c>
      <c r="E32" s="88">
        <v>2</v>
      </c>
      <c r="F32" s="88">
        <v>1</v>
      </c>
      <c r="G32" s="91"/>
      <c r="H32" s="66"/>
      <c r="I32" s="66"/>
      <c r="J32" s="66"/>
      <c r="K32" s="66"/>
      <c r="L32" s="91" t="s">
        <v>24</v>
      </c>
      <c r="M32" s="91" t="s">
        <v>24</v>
      </c>
      <c r="N32" s="66"/>
      <c r="O32" s="306" t="s">
        <v>25</v>
      </c>
      <c r="P32" s="307"/>
    </row>
    <row r="33" spans="1:16" ht="25.5" x14ac:dyDescent="0.25">
      <c r="A33" s="335"/>
      <c r="B33" s="344"/>
      <c r="C33" s="63" t="s">
        <v>319</v>
      </c>
      <c r="D33" s="63" t="s">
        <v>320</v>
      </c>
      <c r="E33" s="88">
        <v>2</v>
      </c>
      <c r="F33" s="88">
        <v>1</v>
      </c>
      <c r="G33" s="91"/>
      <c r="H33" s="66"/>
      <c r="I33" s="66"/>
      <c r="J33" s="66"/>
      <c r="K33" s="66"/>
      <c r="L33" s="91" t="s">
        <v>24</v>
      </c>
      <c r="M33" s="91" t="s">
        <v>24</v>
      </c>
      <c r="N33" s="66"/>
      <c r="O33" s="306" t="s">
        <v>25</v>
      </c>
      <c r="P33" s="307"/>
    </row>
    <row r="34" spans="1:16" ht="25.5" x14ac:dyDescent="0.25">
      <c r="A34" s="335"/>
      <c r="B34" s="344"/>
      <c r="C34" s="63" t="s">
        <v>319</v>
      </c>
      <c r="D34" s="63" t="s">
        <v>321</v>
      </c>
      <c r="E34" s="88">
        <v>2</v>
      </c>
      <c r="F34" s="88">
        <v>1</v>
      </c>
      <c r="G34" s="91"/>
      <c r="H34" s="66"/>
      <c r="I34" s="66"/>
      <c r="J34" s="66"/>
      <c r="K34" s="66"/>
      <c r="L34" s="91" t="s">
        <v>24</v>
      </c>
      <c r="M34" s="91" t="s">
        <v>24</v>
      </c>
      <c r="N34" s="66"/>
      <c r="O34" s="306" t="s">
        <v>25</v>
      </c>
      <c r="P34" s="307"/>
    </row>
    <row r="35" spans="1:16" x14ac:dyDescent="0.25">
      <c r="A35" s="335"/>
      <c r="B35" s="344"/>
      <c r="C35" s="57" t="s">
        <v>322</v>
      </c>
      <c r="D35" s="63" t="s">
        <v>323</v>
      </c>
      <c r="E35" s="88">
        <v>2</v>
      </c>
      <c r="F35" s="88">
        <v>15</v>
      </c>
      <c r="G35" s="91"/>
      <c r="H35" s="66"/>
      <c r="I35" s="66"/>
      <c r="J35" s="66"/>
      <c r="K35" s="66"/>
      <c r="L35" s="91" t="s">
        <v>24</v>
      </c>
      <c r="M35" s="91" t="s">
        <v>24</v>
      </c>
      <c r="N35" s="66"/>
      <c r="O35" s="87"/>
      <c r="P35" s="86">
        <f>E35*F35*ROUND(O35, 2)</f>
        <v>0</v>
      </c>
    </row>
    <row r="36" spans="1:16" ht="25.5" x14ac:dyDescent="0.25">
      <c r="A36" s="335">
        <v>4</v>
      </c>
      <c r="B36" s="344" t="s">
        <v>324</v>
      </c>
      <c r="C36" s="57" t="s">
        <v>325</v>
      </c>
      <c r="D36" s="63" t="s">
        <v>326</v>
      </c>
      <c r="E36" s="88">
        <v>2</v>
      </c>
      <c r="F36" s="88">
        <v>1</v>
      </c>
      <c r="G36" s="91"/>
      <c r="H36" s="66"/>
      <c r="I36" s="66"/>
      <c r="J36" s="66"/>
      <c r="K36" s="66"/>
      <c r="L36" s="91" t="s">
        <v>24</v>
      </c>
      <c r="M36" s="91" t="s">
        <v>24</v>
      </c>
      <c r="N36" s="66"/>
      <c r="O36" s="306" t="s">
        <v>25</v>
      </c>
      <c r="P36" s="307"/>
    </row>
    <row r="37" spans="1:16" ht="25.5" x14ac:dyDescent="0.25">
      <c r="A37" s="335"/>
      <c r="B37" s="344"/>
      <c r="C37" s="57" t="s">
        <v>327</v>
      </c>
      <c r="D37" s="63" t="s">
        <v>328</v>
      </c>
      <c r="E37" s="88">
        <v>2</v>
      </c>
      <c r="F37" s="88">
        <v>1</v>
      </c>
      <c r="G37" s="91"/>
      <c r="H37" s="66"/>
      <c r="I37" s="66"/>
      <c r="J37" s="66"/>
      <c r="K37" s="66"/>
      <c r="L37" s="91" t="s">
        <v>24</v>
      </c>
      <c r="M37" s="91" t="s">
        <v>24</v>
      </c>
      <c r="N37" s="66"/>
      <c r="O37" s="306" t="s">
        <v>25</v>
      </c>
      <c r="P37" s="307"/>
    </row>
    <row r="38" spans="1:16" x14ac:dyDescent="0.25">
      <c r="A38" s="335"/>
      <c r="B38" s="344"/>
      <c r="C38" s="57" t="s">
        <v>329</v>
      </c>
      <c r="D38" s="63" t="s">
        <v>330</v>
      </c>
      <c r="E38" s="88">
        <v>1</v>
      </c>
      <c r="F38" s="88">
        <v>15</v>
      </c>
      <c r="G38" s="91"/>
      <c r="H38" s="66"/>
      <c r="I38" s="66"/>
      <c r="J38" s="66"/>
      <c r="K38" s="66"/>
      <c r="L38" s="91" t="s">
        <v>24</v>
      </c>
      <c r="M38" s="91"/>
      <c r="N38" s="66"/>
      <c r="O38" s="87"/>
      <c r="P38" s="86">
        <f>E38*F38*ROUND(O38, 2)</f>
        <v>0</v>
      </c>
    </row>
    <row r="39" spans="1:16" ht="27.75" customHeight="1" x14ac:dyDescent="0.25">
      <c r="A39" s="335">
        <v>5</v>
      </c>
      <c r="B39" s="344" t="s">
        <v>591</v>
      </c>
      <c r="C39" s="63" t="s">
        <v>472</v>
      </c>
      <c r="D39" s="63" t="s">
        <v>331</v>
      </c>
      <c r="E39" s="109">
        <v>2</v>
      </c>
      <c r="F39" s="146">
        <v>7</v>
      </c>
      <c r="G39" s="151"/>
      <c r="H39" s="66"/>
      <c r="I39" s="66"/>
      <c r="J39" s="66"/>
      <c r="K39" s="66"/>
      <c r="L39" s="260" t="s">
        <v>24</v>
      </c>
      <c r="M39" s="260" t="s">
        <v>24</v>
      </c>
      <c r="N39" s="66"/>
      <c r="O39" s="350" t="s">
        <v>25</v>
      </c>
      <c r="P39" s="351"/>
    </row>
    <row r="40" spans="1:16" ht="27.75" customHeight="1" x14ac:dyDescent="0.25">
      <c r="A40" s="335"/>
      <c r="B40" s="344"/>
      <c r="C40" s="63" t="s">
        <v>472</v>
      </c>
      <c r="D40" s="57" t="s">
        <v>83</v>
      </c>
      <c r="E40" s="109">
        <v>2</v>
      </c>
      <c r="F40" s="146">
        <v>7</v>
      </c>
      <c r="G40" s="151"/>
      <c r="H40" s="66"/>
      <c r="I40" s="66"/>
      <c r="J40" s="66"/>
      <c r="K40" s="66"/>
      <c r="L40" s="260" t="s">
        <v>24</v>
      </c>
      <c r="M40" s="260" t="s">
        <v>24</v>
      </c>
      <c r="N40" s="66"/>
      <c r="O40" s="350" t="s">
        <v>25</v>
      </c>
      <c r="P40" s="351"/>
    </row>
    <row r="41" spans="1:16" ht="27.75" customHeight="1" x14ac:dyDescent="0.25">
      <c r="A41" s="335"/>
      <c r="B41" s="344"/>
      <c r="C41" s="63" t="s">
        <v>472</v>
      </c>
      <c r="D41" s="57" t="s">
        <v>475</v>
      </c>
      <c r="E41" s="146">
        <v>2</v>
      </c>
      <c r="F41" s="146">
        <v>7</v>
      </c>
      <c r="G41" s="151"/>
      <c r="H41" s="66"/>
      <c r="I41" s="66"/>
      <c r="J41" s="66"/>
      <c r="K41" s="66"/>
      <c r="L41" s="151" t="s">
        <v>24</v>
      </c>
      <c r="M41" s="151" t="s">
        <v>24</v>
      </c>
      <c r="N41" s="66"/>
      <c r="O41" s="144"/>
      <c r="P41" s="155">
        <f>E41*F41*ROUND(O41, 2)</f>
        <v>0</v>
      </c>
    </row>
    <row r="42" spans="1:16" ht="27.75" customHeight="1" x14ac:dyDescent="0.25">
      <c r="A42" s="335"/>
      <c r="B42" s="344"/>
      <c r="C42" s="63" t="s">
        <v>472</v>
      </c>
      <c r="D42" s="57" t="s">
        <v>467</v>
      </c>
      <c r="E42" s="146">
        <v>2</v>
      </c>
      <c r="F42" s="146">
        <v>7</v>
      </c>
      <c r="G42" s="151"/>
      <c r="H42" s="66"/>
      <c r="I42" s="66"/>
      <c r="J42" s="66"/>
      <c r="K42" s="66"/>
      <c r="L42" s="151" t="s">
        <v>24</v>
      </c>
      <c r="M42" s="151" t="s">
        <v>24</v>
      </c>
      <c r="N42" s="66"/>
      <c r="O42" s="144"/>
      <c r="P42" s="155">
        <f>E42*F42*ROUND(O42, 2)</f>
        <v>0</v>
      </c>
    </row>
    <row r="43" spans="1:16" ht="27.75" customHeight="1" x14ac:dyDescent="0.25">
      <c r="A43" s="335"/>
      <c r="B43" s="344"/>
      <c r="C43" s="63" t="s">
        <v>472</v>
      </c>
      <c r="D43" s="57" t="s">
        <v>468</v>
      </c>
      <c r="E43" s="146">
        <v>1</v>
      </c>
      <c r="F43" s="146">
        <v>7</v>
      </c>
      <c r="G43" s="151"/>
      <c r="H43" s="66"/>
      <c r="I43" s="66"/>
      <c r="J43" s="66"/>
      <c r="K43" s="66"/>
      <c r="L43" s="151" t="s">
        <v>24</v>
      </c>
      <c r="M43" s="151"/>
      <c r="N43" s="66"/>
      <c r="O43" s="350" t="s">
        <v>25</v>
      </c>
      <c r="P43" s="351"/>
    </row>
    <row r="44" spans="1:16" ht="27.75" customHeight="1" x14ac:dyDescent="0.25">
      <c r="A44" s="335"/>
      <c r="B44" s="344"/>
      <c r="C44" s="63" t="s">
        <v>472</v>
      </c>
      <c r="D44" s="57" t="s">
        <v>332</v>
      </c>
      <c r="E44" s="146">
        <v>1</v>
      </c>
      <c r="F44" s="146">
        <v>7</v>
      </c>
      <c r="G44" s="151"/>
      <c r="H44" s="66"/>
      <c r="I44" s="66"/>
      <c r="J44" s="66"/>
      <c r="K44" s="66"/>
      <c r="L44" s="151" t="s">
        <v>24</v>
      </c>
      <c r="M44" s="151"/>
      <c r="N44" s="66"/>
      <c r="O44" s="350" t="s">
        <v>25</v>
      </c>
      <c r="P44" s="351"/>
    </row>
    <row r="45" spans="1:16" ht="27.75" customHeight="1" x14ac:dyDescent="0.25">
      <c r="A45" s="335"/>
      <c r="B45" s="344"/>
      <c r="C45" s="63" t="s">
        <v>472</v>
      </c>
      <c r="D45" s="57" t="s">
        <v>333</v>
      </c>
      <c r="E45" s="146">
        <v>2</v>
      </c>
      <c r="F45" s="146">
        <v>1</v>
      </c>
      <c r="G45" s="151"/>
      <c r="H45" s="66"/>
      <c r="I45" s="66"/>
      <c r="J45" s="66"/>
      <c r="K45" s="66"/>
      <c r="L45" s="151" t="s">
        <v>24</v>
      </c>
      <c r="M45" s="151" t="s">
        <v>24</v>
      </c>
      <c r="N45" s="66"/>
      <c r="O45" s="350" t="s">
        <v>25</v>
      </c>
      <c r="P45" s="351"/>
    </row>
    <row r="46" spans="1:16" ht="38.25" x14ac:dyDescent="0.25">
      <c r="A46" s="335"/>
      <c r="B46" s="344"/>
      <c r="C46" s="154" t="s">
        <v>592</v>
      </c>
      <c r="D46" s="57" t="s">
        <v>598</v>
      </c>
      <c r="E46" s="146">
        <v>2</v>
      </c>
      <c r="F46" s="146">
        <v>2</v>
      </c>
      <c r="G46" s="151"/>
      <c r="H46" s="66"/>
      <c r="I46" s="66"/>
      <c r="J46" s="66"/>
      <c r="K46" s="66"/>
      <c r="L46" s="151" t="s">
        <v>24</v>
      </c>
      <c r="M46" s="151" t="s">
        <v>24</v>
      </c>
      <c r="N46" s="66"/>
      <c r="O46" s="144"/>
      <c r="P46" s="155">
        <f>E46*F46*ROUND(O46,2)</f>
        <v>0</v>
      </c>
    </row>
    <row r="47" spans="1:16" x14ac:dyDescent="0.25">
      <c r="A47" s="335"/>
      <c r="B47" s="344"/>
      <c r="C47" s="63" t="s">
        <v>593</v>
      </c>
      <c r="D47" s="57" t="s">
        <v>599</v>
      </c>
      <c r="E47" s="146">
        <v>2</v>
      </c>
      <c r="F47" s="146">
        <v>2</v>
      </c>
      <c r="G47" s="151"/>
      <c r="H47" s="66"/>
      <c r="I47" s="66"/>
      <c r="J47" s="66"/>
      <c r="K47" s="66"/>
      <c r="L47" s="151" t="s">
        <v>24</v>
      </c>
      <c r="M47" s="151" t="s">
        <v>24</v>
      </c>
      <c r="N47" s="66"/>
      <c r="O47" s="234"/>
      <c r="P47" s="155">
        <f>E47*F47*ROUND(O47,2)</f>
        <v>0</v>
      </c>
    </row>
    <row r="48" spans="1:16" x14ac:dyDescent="0.25">
      <c r="A48" s="335"/>
      <c r="B48" s="344"/>
      <c r="C48" s="63" t="s">
        <v>594</v>
      </c>
      <c r="D48" s="57" t="s">
        <v>600</v>
      </c>
      <c r="E48" s="146">
        <v>2</v>
      </c>
      <c r="F48" s="146">
        <v>16</v>
      </c>
      <c r="G48" s="151"/>
      <c r="H48" s="66"/>
      <c r="I48" s="66"/>
      <c r="J48" s="66"/>
      <c r="K48" s="66"/>
      <c r="L48" s="151" t="s">
        <v>24</v>
      </c>
      <c r="M48" s="151" t="s">
        <v>24</v>
      </c>
      <c r="N48" s="66"/>
      <c r="O48" s="234"/>
      <c r="P48" s="155">
        <f>E48*F48*ROUND(O48,2)</f>
        <v>0</v>
      </c>
    </row>
    <row r="49" spans="1:16" x14ac:dyDescent="0.25">
      <c r="A49" s="335"/>
      <c r="B49" s="344"/>
      <c r="C49" s="63" t="s">
        <v>595</v>
      </c>
      <c r="D49" s="57" t="s">
        <v>601</v>
      </c>
      <c r="E49" s="146">
        <v>2</v>
      </c>
      <c r="F49" s="146">
        <v>16</v>
      </c>
      <c r="G49" s="151"/>
      <c r="H49" s="66"/>
      <c r="I49" s="66"/>
      <c r="J49" s="66"/>
      <c r="K49" s="66"/>
      <c r="L49" s="151" t="s">
        <v>24</v>
      </c>
      <c r="M49" s="151" t="s">
        <v>24</v>
      </c>
      <c r="N49" s="66"/>
      <c r="O49" s="234"/>
      <c r="P49" s="155">
        <f>E49*F49*ROUND(O49,2)</f>
        <v>0</v>
      </c>
    </row>
    <row r="50" spans="1:16" x14ac:dyDescent="0.25">
      <c r="A50" s="335"/>
      <c r="B50" s="344"/>
      <c r="C50" s="63" t="s">
        <v>596</v>
      </c>
      <c r="D50" s="57" t="s">
        <v>602</v>
      </c>
      <c r="E50" s="146">
        <v>2</v>
      </c>
      <c r="F50" s="146">
        <v>16</v>
      </c>
      <c r="G50" s="151"/>
      <c r="H50" s="66"/>
      <c r="I50" s="66"/>
      <c r="J50" s="66"/>
      <c r="K50" s="66"/>
      <c r="L50" s="151" t="s">
        <v>24</v>
      </c>
      <c r="M50" s="151" t="s">
        <v>24</v>
      </c>
      <c r="N50" s="66"/>
      <c r="O50" s="234"/>
      <c r="P50" s="155">
        <f>E50*F50*ROUND(O50,2)</f>
        <v>0</v>
      </c>
    </row>
    <row r="51" spans="1:16" x14ac:dyDescent="0.25">
      <c r="A51" s="335"/>
      <c r="B51" s="344"/>
      <c r="C51" s="63" t="s">
        <v>474</v>
      </c>
      <c r="D51" s="57" t="s">
        <v>476</v>
      </c>
      <c r="E51" s="88">
        <v>2</v>
      </c>
      <c r="F51" s="88">
        <v>2</v>
      </c>
      <c r="G51" s="91"/>
      <c r="H51" s="66"/>
      <c r="I51" s="66"/>
      <c r="J51" s="66"/>
      <c r="K51" s="66"/>
      <c r="L51" s="91" t="s">
        <v>24</v>
      </c>
      <c r="M51" s="91" t="s">
        <v>24</v>
      </c>
      <c r="N51" s="66"/>
      <c r="O51" s="234"/>
      <c r="P51" s="86">
        <f>E51*F51*ROUND(O51, 2)</f>
        <v>0</v>
      </c>
    </row>
    <row r="52" spans="1:16" ht="25.5" x14ac:dyDescent="0.25">
      <c r="A52" s="335"/>
      <c r="B52" s="344"/>
      <c r="C52" s="63" t="s">
        <v>472</v>
      </c>
      <c r="D52" s="57" t="s">
        <v>473</v>
      </c>
      <c r="E52" s="88">
        <v>1</v>
      </c>
      <c r="F52" s="88">
        <v>7</v>
      </c>
      <c r="G52" s="91"/>
      <c r="H52" s="66"/>
      <c r="I52" s="66"/>
      <c r="J52" s="66"/>
      <c r="K52" s="66"/>
      <c r="L52" s="91" t="s">
        <v>24</v>
      </c>
      <c r="M52" s="91"/>
      <c r="N52" s="66"/>
      <c r="O52" s="234"/>
      <c r="P52" s="86">
        <f>E52*F52*ROUND(O52, 2)</f>
        <v>0</v>
      </c>
    </row>
    <row r="53" spans="1:16" ht="25.5" x14ac:dyDescent="0.25">
      <c r="A53" s="335"/>
      <c r="B53" s="344"/>
      <c r="C53" s="63" t="s">
        <v>597</v>
      </c>
      <c r="D53" s="63" t="s">
        <v>603</v>
      </c>
      <c r="E53" s="88">
        <v>2</v>
      </c>
      <c r="F53" s="88">
        <v>2</v>
      </c>
      <c r="G53" s="91"/>
      <c r="H53" s="66"/>
      <c r="I53" s="66"/>
      <c r="J53" s="66"/>
      <c r="K53" s="66"/>
      <c r="L53" s="91" t="s">
        <v>24</v>
      </c>
      <c r="M53" s="91" t="s">
        <v>24</v>
      </c>
      <c r="N53" s="66"/>
      <c r="O53" s="234"/>
      <c r="P53" s="86">
        <f>E53*F53*ROUND(O53, 2)</f>
        <v>0</v>
      </c>
    </row>
    <row r="54" spans="1:16" ht="25.5" x14ac:dyDescent="0.25">
      <c r="A54" s="335"/>
      <c r="B54" s="344"/>
      <c r="C54" s="57" t="s">
        <v>334</v>
      </c>
      <c r="D54" s="63" t="s">
        <v>335</v>
      </c>
      <c r="E54" s="88">
        <v>2</v>
      </c>
      <c r="F54" s="88">
        <v>1</v>
      </c>
      <c r="G54" s="91"/>
      <c r="H54" s="66"/>
      <c r="I54" s="66"/>
      <c r="J54" s="66"/>
      <c r="K54" s="66"/>
      <c r="L54" s="91" t="s">
        <v>24</v>
      </c>
      <c r="M54" s="91" t="s">
        <v>24</v>
      </c>
      <c r="N54" s="66"/>
      <c r="O54" s="234"/>
      <c r="P54" s="86">
        <f>E54*F54*ROUND(O54, 2)</f>
        <v>0</v>
      </c>
    </row>
    <row r="55" spans="1:16" x14ac:dyDescent="0.25">
      <c r="A55" s="335">
        <v>6</v>
      </c>
      <c r="B55" s="344" t="s">
        <v>336</v>
      </c>
      <c r="C55" s="57" t="s">
        <v>337</v>
      </c>
      <c r="D55" s="57" t="s">
        <v>338</v>
      </c>
      <c r="E55" s="88">
        <v>2</v>
      </c>
      <c r="F55" s="88">
        <v>1</v>
      </c>
      <c r="G55" s="91"/>
      <c r="H55" s="66"/>
      <c r="I55" s="66"/>
      <c r="J55" s="66"/>
      <c r="K55" s="66"/>
      <c r="L55" s="91" t="s">
        <v>24</v>
      </c>
      <c r="M55" s="91" t="s">
        <v>24</v>
      </c>
      <c r="N55" s="66"/>
      <c r="O55" s="306" t="s">
        <v>25</v>
      </c>
      <c r="P55" s="307"/>
    </row>
    <row r="56" spans="1:16" ht="25.5" x14ac:dyDescent="0.25">
      <c r="A56" s="335"/>
      <c r="B56" s="344"/>
      <c r="C56" s="57" t="s">
        <v>337</v>
      </c>
      <c r="D56" s="63" t="s">
        <v>339</v>
      </c>
      <c r="E56" s="88">
        <v>2</v>
      </c>
      <c r="F56" s="88">
        <v>1</v>
      </c>
      <c r="G56" s="91"/>
      <c r="H56" s="66"/>
      <c r="I56" s="66"/>
      <c r="J56" s="66"/>
      <c r="K56" s="66"/>
      <c r="L56" s="91" t="s">
        <v>24</v>
      </c>
      <c r="M56" s="91" t="s">
        <v>24</v>
      </c>
      <c r="N56" s="66"/>
      <c r="O56" s="306" t="s">
        <v>25</v>
      </c>
      <c r="P56" s="307"/>
    </row>
    <row r="57" spans="1:16" x14ac:dyDescent="0.25">
      <c r="A57" s="335"/>
      <c r="B57" s="344"/>
      <c r="C57" s="57" t="s">
        <v>337</v>
      </c>
      <c r="D57" s="57" t="s">
        <v>340</v>
      </c>
      <c r="E57" s="88">
        <v>2</v>
      </c>
      <c r="F57" s="88">
        <v>1</v>
      </c>
      <c r="G57" s="91"/>
      <c r="H57" s="66"/>
      <c r="I57" s="66"/>
      <c r="J57" s="66"/>
      <c r="K57" s="66"/>
      <c r="L57" s="91" t="s">
        <v>24</v>
      </c>
      <c r="M57" s="91" t="s">
        <v>24</v>
      </c>
      <c r="N57" s="66"/>
      <c r="O57" s="306" t="s">
        <v>25</v>
      </c>
      <c r="P57" s="307"/>
    </row>
    <row r="58" spans="1:16" ht="25.5" x14ac:dyDescent="0.25">
      <c r="A58" s="335"/>
      <c r="B58" s="344"/>
      <c r="C58" s="57" t="s">
        <v>337</v>
      </c>
      <c r="D58" s="63" t="s">
        <v>341</v>
      </c>
      <c r="E58" s="88">
        <v>2</v>
      </c>
      <c r="F58" s="88">
        <v>1</v>
      </c>
      <c r="G58" s="91"/>
      <c r="H58" s="66"/>
      <c r="I58" s="66"/>
      <c r="J58" s="66"/>
      <c r="K58" s="66"/>
      <c r="L58" s="91" t="s">
        <v>24</v>
      </c>
      <c r="M58" s="91" t="s">
        <v>24</v>
      </c>
      <c r="N58" s="66"/>
      <c r="O58" s="87"/>
      <c r="P58" s="86">
        <f>E58*F58*ROUND(O58, 2)</f>
        <v>0</v>
      </c>
    </row>
    <row r="59" spans="1:16" ht="25.5" x14ac:dyDescent="0.25">
      <c r="A59" s="335"/>
      <c r="B59" s="344"/>
      <c r="C59" s="57" t="s">
        <v>337</v>
      </c>
      <c r="D59" s="63" t="s">
        <v>342</v>
      </c>
      <c r="E59" s="88">
        <v>2</v>
      </c>
      <c r="F59" s="88">
        <v>1</v>
      </c>
      <c r="G59" s="91"/>
      <c r="H59" s="66"/>
      <c r="I59" s="66"/>
      <c r="J59" s="66"/>
      <c r="K59" s="66"/>
      <c r="L59" s="91" t="s">
        <v>24</v>
      </c>
      <c r="M59" s="91" t="s">
        <v>24</v>
      </c>
      <c r="N59" s="66"/>
      <c r="O59" s="87"/>
      <c r="P59" s="86">
        <f>E59*F59*ROUND(O59, 2)</f>
        <v>0</v>
      </c>
    </row>
    <row r="60" spans="1:16" x14ac:dyDescent="0.25">
      <c r="A60" s="335"/>
      <c r="B60" s="344"/>
      <c r="C60" s="57" t="s">
        <v>337</v>
      </c>
      <c r="D60" s="63" t="s">
        <v>343</v>
      </c>
      <c r="E60" s="88">
        <v>1</v>
      </c>
      <c r="F60" s="88">
        <v>1</v>
      </c>
      <c r="G60" s="91"/>
      <c r="H60" s="66"/>
      <c r="I60" s="66"/>
      <c r="J60" s="66"/>
      <c r="K60" s="66"/>
      <c r="L60" s="91" t="s">
        <v>24</v>
      </c>
      <c r="M60" s="91"/>
      <c r="N60" s="66"/>
      <c r="O60" s="306" t="s">
        <v>25</v>
      </c>
      <c r="P60" s="307"/>
    </row>
    <row r="61" spans="1:16" x14ac:dyDescent="0.25">
      <c r="A61" s="335"/>
      <c r="B61" s="344"/>
      <c r="C61" s="57" t="s">
        <v>337</v>
      </c>
      <c r="D61" s="63" t="s">
        <v>344</v>
      </c>
      <c r="E61" s="88">
        <v>1</v>
      </c>
      <c r="F61" s="88">
        <v>1</v>
      </c>
      <c r="G61" s="91"/>
      <c r="H61" s="66"/>
      <c r="I61" s="66"/>
      <c r="J61" s="66"/>
      <c r="K61" s="66"/>
      <c r="L61" s="91" t="s">
        <v>24</v>
      </c>
      <c r="M61" s="91"/>
      <c r="N61" s="66"/>
      <c r="O61" s="306" t="s">
        <v>25</v>
      </c>
      <c r="P61" s="307"/>
    </row>
    <row r="62" spans="1:16" x14ac:dyDescent="0.25">
      <c r="A62" s="335"/>
      <c r="B62" s="344"/>
      <c r="C62" s="57" t="s">
        <v>337</v>
      </c>
      <c r="D62" s="63" t="s">
        <v>345</v>
      </c>
      <c r="E62" s="88">
        <v>1</v>
      </c>
      <c r="F62" s="88">
        <v>1</v>
      </c>
      <c r="G62" s="91"/>
      <c r="H62" s="66"/>
      <c r="I62" s="66"/>
      <c r="J62" s="66"/>
      <c r="K62" s="66"/>
      <c r="L62" s="91" t="s">
        <v>24</v>
      </c>
      <c r="M62" s="91"/>
      <c r="N62" s="66"/>
      <c r="O62" s="306" t="s">
        <v>25</v>
      </c>
      <c r="P62" s="307"/>
    </row>
    <row r="63" spans="1:16" x14ac:dyDescent="0.25">
      <c r="A63" s="335"/>
      <c r="B63" s="344"/>
      <c r="C63" s="57" t="s">
        <v>337</v>
      </c>
      <c r="D63" s="57" t="s">
        <v>346</v>
      </c>
      <c r="E63" s="88">
        <v>1</v>
      </c>
      <c r="F63" s="88">
        <v>1</v>
      </c>
      <c r="G63" s="91"/>
      <c r="H63" s="66"/>
      <c r="I63" s="66"/>
      <c r="J63" s="66"/>
      <c r="K63" s="66"/>
      <c r="L63" s="91" t="s">
        <v>24</v>
      </c>
      <c r="M63" s="91"/>
      <c r="N63" s="66"/>
      <c r="O63" s="87"/>
      <c r="P63" s="86">
        <f>E63*F63*ROUND(O63, 2)</f>
        <v>0</v>
      </c>
    </row>
    <row r="64" spans="1:16" x14ac:dyDescent="0.25">
      <c r="A64" s="335"/>
      <c r="B64" s="344"/>
      <c r="C64" s="57" t="s">
        <v>337</v>
      </c>
      <c r="D64" s="57" t="s">
        <v>347</v>
      </c>
      <c r="E64" s="88">
        <v>1</v>
      </c>
      <c r="F64" s="88">
        <v>1</v>
      </c>
      <c r="G64" s="91"/>
      <c r="H64" s="66"/>
      <c r="I64" s="66"/>
      <c r="J64" s="66"/>
      <c r="K64" s="66"/>
      <c r="L64" s="91" t="s">
        <v>24</v>
      </c>
      <c r="M64" s="91"/>
      <c r="N64" s="66"/>
      <c r="O64" s="87"/>
      <c r="P64" s="86">
        <f>E64*F64*ROUND(O64, 2)</f>
        <v>0</v>
      </c>
    </row>
    <row r="65" spans="1:16" x14ac:dyDescent="0.25">
      <c r="A65" s="335"/>
      <c r="B65" s="344"/>
      <c r="C65" s="57" t="s">
        <v>337</v>
      </c>
      <c r="D65" s="57" t="s">
        <v>348</v>
      </c>
      <c r="E65" s="88">
        <v>1</v>
      </c>
      <c r="F65" s="88">
        <v>1</v>
      </c>
      <c r="G65" s="91"/>
      <c r="H65" s="66"/>
      <c r="I65" s="66"/>
      <c r="J65" s="66"/>
      <c r="K65" s="66"/>
      <c r="L65" s="91" t="s">
        <v>24</v>
      </c>
      <c r="M65" s="91"/>
      <c r="N65" s="66"/>
      <c r="O65" s="87"/>
      <c r="P65" s="86">
        <f>E65*F65*ROUND(O65, 2)</f>
        <v>0</v>
      </c>
    </row>
    <row r="66" spans="1:16" x14ac:dyDescent="0.25">
      <c r="A66" s="335"/>
      <c r="B66" s="344"/>
      <c r="C66" s="57" t="s">
        <v>337</v>
      </c>
      <c r="D66" s="57" t="s">
        <v>349</v>
      </c>
      <c r="E66" s="88">
        <v>1</v>
      </c>
      <c r="F66" s="88">
        <v>1</v>
      </c>
      <c r="G66" s="91"/>
      <c r="H66" s="66"/>
      <c r="I66" s="66"/>
      <c r="J66" s="66"/>
      <c r="K66" s="66"/>
      <c r="L66" s="91" t="s">
        <v>24</v>
      </c>
      <c r="M66" s="91"/>
      <c r="N66" s="66"/>
      <c r="O66" s="87"/>
      <c r="P66" s="86">
        <f>E66*F66*ROUND(O66, 2)</f>
        <v>0</v>
      </c>
    </row>
    <row r="67" spans="1:16" x14ac:dyDescent="0.25">
      <c r="A67" s="335"/>
      <c r="B67" s="344"/>
      <c r="C67" s="57" t="s">
        <v>337</v>
      </c>
      <c r="D67" s="57" t="s">
        <v>350</v>
      </c>
      <c r="E67" s="88">
        <v>1</v>
      </c>
      <c r="F67" s="88">
        <v>1</v>
      </c>
      <c r="G67" s="91"/>
      <c r="H67" s="66"/>
      <c r="I67" s="66"/>
      <c r="J67" s="66"/>
      <c r="K67" s="66"/>
      <c r="L67" s="91" t="s">
        <v>24</v>
      </c>
      <c r="M67" s="91"/>
      <c r="N67" s="66"/>
      <c r="O67" s="87"/>
      <c r="P67" s="86">
        <f>E67*F67*ROUND(O67, 2)</f>
        <v>0</v>
      </c>
    </row>
    <row r="68" spans="1:16" x14ac:dyDescent="0.25">
      <c r="A68" s="335"/>
      <c r="B68" s="344"/>
      <c r="C68" s="57" t="s">
        <v>351</v>
      </c>
      <c r="D68" s="57" t="s">
        <v>352</v>
      </c>
      <c r="E68" s="88">
        <v>1</v>
      </c>
      <c r="F68" s="88">
        <v>2</v>
      </c>
      <c r="G68" s="91"/>
      <c r="H68" s="66"/>
      <c r="I68" s="66"/>
      <c r="J68" s="66"/>
      <c r="K68" s="66"/>
      <c r="L68" s="91" t="s">
        <v>24</v>
      </c>
      <c r="M68" s="91"/>
      <c r="N68" s="66"/>
      <c r="O68" s="306" t="s">
        <v>25</v>
      </c>
      <c r="P68" s="307"/>
    </row>
    <row r="69" spans="1:16" x14ac:dyDescent="0.25">
      <c r="A69" s="335">
        <v>7</v>
      </c>
      <c r="B69" s="344" t="s">
        <v>604</v>
      </c>
      <c r="C69" s="57" t="s">
        <v>605</v>
      </c>
      <c r="D69" s="57" t="s">
        <v>606</v>
      </c>
      <c r="E69" s="88">
        <v>2</v>
      </c>
      <c r="F69" s="88">
        <v>8</v>
      </c>
      <c r="G69" s="91"/>
      <c r="H69" s="66"/>
      <c r="I69" s="66"/>
      <c r="J69" s="66"/>
      <c r="K69" s="66"/>
      <c r="L69" s="91" t="s">
        <v>24</v>
      </c>
      <c r="M69" s="91" t="s">
        <v>24</v>
      </c>
      <c r="N69" s="66"/>
      <c r="O69" s="306" t="s">
        <v>25</v>
      </c>
      <c r="P69" s="307"/>
    </row>
    <row r="70" spans="1:16" ht="25.5" x14ac:dyDescent="0.25">
      <c r="A70" s="335"/>
      <c r="B70" s="344"/>
      <c r="C70" s="57" t="s">
        <v>605</v>
      </c>
      <c r="D70" s="63" t="s">
        <v>606</v>
      </c>
      <c r="E70" s="88">
        <v>2</v>
      </c>
      <c r="F70" s="88">
        <v>4</v>
      </c>
      <c r="G70" s="91"/>
      <c r="H70" s="66"/>
      <c r="I70" s="66"/>
      <c r="J70" s="66"/>
      <c r="K70" s="66"/>
      <c r="L70" s="91" t="s">
        <v>24</v>
      </c>
      <c r="M70" s="91" t="s">
        <v>24</v>
      </c>
      <c r="N70" s="66"/>
      <c r="O70" s="306" t="s">
        <v>25</v>
      </c>
      <c r="P70" s="307"/>
    </row>
    <row r="71" spans="1:16" x14ac:dyDescent="0.25">
      <c r="A71" s="335">
        <v>8</v>
      </c>
      <c r="B71" s="344" t="s">
        <v>607</v>
      </c>
      <c r="C71" s="57" t="s">
        <v>353</v>
      </c>
      <c r="D71" s="57" t="s">
        <v>606</v>
      </c>
      <c r="E71" s="88">
        <v>2</v>
      </c>
      <c r="F71" s="88">
        <v>4</v>
      </c>
      <c r="G71" s="91"/>
      <c r="H71" s="66"/>
      <c r="I71" s="66"/>
      <c r="J71" s="66"/>
      <c r="K71" s="66"/>
      <c r="L71" s="91" t="s">
        <v>24</v>
      </c>
      <c r="M71" s="91" t="s">
        <v>24</v>
      </c>
      <c r="N71" s="66"/>
      <c r="O71" s="306" t="s">
        <v>25</v>
      </c>
      <c r="P71" s="307"/>
    </row>
    <row r="72" spans="1:16" ht="25.5" x14ac:dyDescent="0.25">
      <c r="A72" s="335"/>
      <c r="B72" s="344"/>
      <c r="C72" s="57" t="s">
        <v>354</v>
      </c>
      <c r="D72" s="63" t="s">
        <v>606</v>
      </c>
      <c r="E72" s="88">
        <v>2</v>
      </c>
      <c r="F72" s="88">
        <v>2</v>
      </c>
      <c r="G72" s="91"/>
      <c r="H72" s="66"/>
      <c r="I72" s="66"/>
      <c r="J72" s="66"/>
      <c r="K72" s="66"/>
      <c r="L72" s="91" t="s">
        <v>24</v>
      </c>
      <c r="M72" s="91" t="s">
        <v>24</v>
      </c>
      <c r="N72" s="66"/>
      <c r="O72" s="306" t="s">
        <v>25</v>
      </c>
      <c r="P72" s="307"/>
    </row>
    <row r="73" spans="1:16" ht="25.5" x14ac:dyDescent="0.25">
      <c r="A73" s="335">
        <v>9</v>
      </c>
      <c r="B73" s="349" t="s">
        <v>355</v>
      </c>
      <c r="C73" s="63" t="s">
        <v>356</v>
      </c>
      <c r="D73" s="63" t="s">
        <v>357</v>
      </c>
      <c r="E73" s="88">
        <v>2</v>
      </c>
      <c r="F73" s="88">
        <v>2</v>
      </c>
      <c r="G73" s="91"/>
      <c r="H73" s="66"/>
      <c r="I73" s="66"/>
      <c r="J73" s="66"/>
      <c r="K73" s="66"/>
      <c r="L73" s="91" t="s">
        <v>24</v>
      </c>
      <c r="M73" s="91" t="s">
        <v>24</v>
      </c>
      <c r="N73" s="66"/>
      <c r="O73" s="306" t="s">
        <v>25</v>
      </c>
      <c r="P73" s="307"/>
    </row>
    <row r="74" spans="1:16" ht="25.5" x14ac:dyDescent="0.25">
      <c r="A74" s="335"/>
      <c r="B74" s="349"/>
      <c r="C74" s="63" t="s">
        <v>356</v>
      </c>
      <c r="D74" s="63" t="s">
        <v>358</v>
      </c>
      <c r="E74" s="88">
        <v>2</v>
      </c>
      <c r="F74" s="88">
        <v>2</v>
      </c>
      <c r="G74" s="91"/>
      <c r="H74" s="66"/>
      <c r="I74" s="66"/>
      <c r="J74" s="66"/>
      <c r="K74" s="66"/>
      <c r="L74" s="91" t="s">
        <v>24</v>
      </c>
      <c r="M74" s="91" t="s">
        <v>24</v>
      </c>
      <c r="N74" s="66"/>
      <c r="O74" s="306" t="s">
        <v>25</v>
      </c>
      <c r="P74" s="307"/>
    </row>
    <row r="75" spans="1:16" ht="17.25" customHeight="1" x14ac:dyDescent="0.25">
      <c r="A75" s="335"/>
      <c r="B75" s="349"/>
      <c r="C75" s="63" t="s">
        <v>359</v>
      </c>
      <c r="D75" s="63" t="s">
        <v>360</v>
      </c>
      <c r="E75" s="88">
        <v>2</v>
      </c>
      <c r="F75" s="88">
        <v>2</v>
      </c>
      <c r="G75" s="91"/>
      <c r="H75" s="66"/>
      <c r="I75" s="66"/>
      <c r="J75" s="66"/>
      <c r="K75" s="66"/>
      <c r="L75" s="91" t="s">
        <v>24</v>
      </c>
      <c r="M75" s="91" t="s">
        <v>24</v>
      </c>
      <c r="N75" s="66"/>
      <c r="O75" s="87"/>
      <c r="P75" s="86">
        <f>E75*F75*ROUND(O75, 2)</f>
        <v>0</v>
      </c>
    </row>
    <row r="76" spans="1:16" ht="38.25" x14ac:dyDescent="0.25">
      <c r="A76" s="335"/>
      <c r="B76" s="349"/>
      <c r="C76" s="63" t="s">
        <v>356</v>
      </c>
      <c r="D76" s="63" t="s">
        <v>361</v>
      </c>
      <c r="E76" s="88">
        <v>2</v>
      </c>
      <c r="F76" s="88">
        <v>2</v>
      </c>
      <c r="G76" s="91"/>
      <c r="H76" s="66"/>
      <c r="I76" s="66"/>
      <c r="J76" s="66"/>
      <c r="K76" s="66"/>
      <c r="L76" s="91" t="s">
        <v>24</v>
      </c>
      <c r="M76" s="91" t="s">
        <v>24</v>
      </c>
      <c r="N76" s="66"/>
      <c r="O76" s="87"/>
      <c r="P76" s="86">
        <f>E76*F76*ROUND(O76, 2)</f>
        <v>0</v>
      </c>
    </row>
    <row r="77" spans="1:16" x14ac:dyDescent="0.25">
      <c r="A77" s="335"/>
      <c r="B77" s="349"/>
      <c r="C77" s="63" t="s">
        <v>362</v>
      </c>
      <c r="D77" s="63" t="s">
        <v>363</v>
      </c>
      <c r="E77" s="88">
        <v>2</v>
      </c>
      <c r="F77" s="88">
        <v>1</v>
      </c>
      <c r="G77" s="91"/>
      <c r="H77" s="66"/>
      <c r="I77" s="66"/>
      <c r="J77" s="66"/>
      <c r="K77" s="66"/>
      <c r="L77" s="91" t="s">
        <v>24</v>
      </c>
      <c r="M77" s="91" t="s">
        <v>24</v>
      </c>
      <c r="N77" s="66"/>
      <c r="O77" s="306" t="s">
        <v>25</v>
      </c>
      <c r="P77" s="307"/>
    </row>
    <row r="78" spans="1:16" x14ac:dyDescent="0.25">
      <c r="A78" s="183">
        <v>10</v>
      </c>
      <c r="B78" s="187" t="s">
        <v>590</v>
      </c>
      <c r="C78" s="188" t="s">
        <v>545</v>
      </c>
      <c r="D78" s="188" t="s">
        <v>42</v>
      </c>
      <c r="E78" s="167">
        <v>2</v>
      </c>
      <c r="F78" s="167">
        <v>1</v>
      </c>
      <c r="G78" s="176"/>
      <c r="H78" s="136"/>
      <c r="I78" s="136"/>
      <c r="J78" s="136"/>
      <c r="K78" s="136"/>
      <c r="L78" s="176" t="s">
        <v>24</v>
      </c>
      <c r="M78" s="176" t="s">
        <v>24</v>
      </c>
      <c r="N78" s="136"/>
      <c r="O78" s="175"/>
      <c r="P78" s="169">
        <f>E78*F78*ROUND(O78, 2)</f>
        <v>0</v>
      </c>
    </row>
    <row r="79" spans="1:16" ht="39.75" thickBot="1" x14ac:dyDescent="0.3">
      <c r="A79" s="157">
        <v>11</v>
      </c>
      <c r="B79" s="189" t="s">
        <v>631</v>
      </c>
      <c r="C79" s="190" t="s">
        <v>633</v>
      </c>
      <c r="D79" s="191" t="s">
        <v>632</v>
      </c>
      <c r="E79" s="174">
        <v>2</v>
      </c>
      <c r="F79" s="174">
        <v>1</v>
      </c>
      <c r="G79" s="171"/>
      <c r="H79" s="69"/>
      <c r="I79" s="69"/>
      <c r="J79" s="69"/>
      <c r="K79" s="69"/>
      <c r="L79" s="171" t="s">
        <v>24</v>
      </c>
      <c r="M79" s="171" t="s">
        <v>24</v>
      </c>
      <c r="N79" s="69"/>
      <c r="O79" s="178"/>
      <c r="P79" s="49">
        <f>E79*F79*ROUND(O79, 2)</f>
        <v>0</v>
      </c>
    </row>
    <row r="80" spans="1:16" ht="15.75" thickBot="1" x14ac:dyDescent="0.3">
      <c r="O80" s="47" t="s">
        <v>26</v>
      </c>
      <c r="P80" s="163">
        <f>SUM(P8:P10,P12:P30,P35,P38,P41:P42,P46:P54,P58:P59,P63:P67,P75:P76,P78:P79)</f>
        <v>0</v>
      </c>
    </row>
    <row r="81" spans="1:9" x14ac:dyDescent="0.25">
      <c r="A81" s="105"/>
      <c r="B81" s="104"/>
      <c r="C81" s="104"/>
      <c r="D81" s="104"/>
      <c r="E81" s="106"/>
      <c r="F81" s="106"/>
      <c r="G81" s="106"/>
      <c r="H81" s="104"/>
      <c r="I81" s="104"/>
    </row>
    <row r="82" spans="1:9" x14ac:dyDescent="0.25">
      <c r="A82" s="105"/>
      <c r="B82" s="104"/>
      <c r="C82" s="104"/>
      <c r="D82" s="104"/>
      <c r="E82" s="106"/>
      <c r="F82" s="106"/>
      <c r="G82" s="106"/>
      <c r="H82" s="104"/>
      <c r="I82" s="104"/>
    </row>
    <row r="83" spans="1:9" x14ac:dyDescent="0.25">
      <c r="A83" s="105"/>
      <c r="B83" s="104"/>
      <c r="C83" s="104"/>
      <c r="D83" s="104"/>
      <c r="E83" s="106"/>
      <c r="F83" s="106"/>
      <c r="G83" s="106"/>
      <c r="H83" s="104"/>
      <c r="I83" s="104"/>
    </row>
    <row r="84" spans="1:9" x14ac:dyDescent="0.25">
      <c r="A84" s="105"/>
      <c r="B84" s="104"/>
      <c r="C84" s="104"/>
      <c r="D84" s="104"/>
      <c r="E84" s="106"/>
      <c r="F84" s="106"/>
      <c r="G84" s="106"/>
      <c r="H84" s="104"/>
      <c r="I84" s="104"/>
    </row>
    <row r="85" spans="1:9" x14ac:dyDescent="0.25">
      <c r="A85" s="268" t="s">
        <v>657</v>
      </c>
      <c r="B85" s="268"/>
      <c r="C85" s="268"/>
      <c r="D85" s="104"/>
      <c r="E85" s="304" t="s">
        <v>658</v>
      </c>
      <c r="F85" s="304"/>
      <c r="G85" s="304"/>
      <c r="H85" s="304"/>
      <c r="I85" s="304"/>
    </row>
    <row r="86" spans="1:9" ht="30" customHeight="1" x14ac:dyDescent="0.25">
      <c r="A86" s="105"/>
      <c r="B86" s="104"/>
      <c r="C86" s="104"/>
      <c r="D86" s="104"/>
      <c r="E86" s="303" t="s">
        <v>659</v>
      </c>
      <c r="F86" s="303"/>
      <c r="G86" s="303"/>
      <c r="H86" s="303"/>
      <c r="I86" s="303"/>
    </row>
  </sheetData>
  <sheetProtection algorithmName="SHA-512" hashValue="E0Pf86R8Kahvt6E1BlQQsDXO05ji1iF7wn2fFWiowAwpAR3AVzUw4iY9AHALmS4PZTCbuF7FJl17LnZYG2txhA==" saltValue="b6ES0J4UukZsZelVR5QEyA==" spinCount="100000" sheet="1" objects="1" scenarios="1"/>
  <mergeCells count="61">
    <mergeCell ref="E85:I85"/>
    <mergeCell ref="E86:I86"/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O55:P55"/>
    <mergeCell ref="O70:P70"/>
    <mergeCell ref="O71:P71"/>
    <mergeCell ref="K6:M6"/>
    <mergeCell ref="B8:B17"/>
    <mergeCell ref="B18:B30"/>
    <mergeCell ref="B31:B35"/>
    <mergeCell ref="B36:B38"/>
    <mergeCell ref="O37:P37"/>
    <mergeCell ref="O11:P11"/>
    <mergeCell ref="B55:B68"/>
    <mergeCell ref="B69:B70"/>
    <mergeCell ref="B71:B72"/>
    <mergeCell ref="O31:P31"/>
    <mergeCell ref="O32:P32"/>
    <mergeCell ref="O33:P33"/>
    <mergeCell ref="O34:P34"/>
    <mergeCell ref="O36:P36"/>
    <mergeCell ref="O39:P39"/>
    <mergeCell ref="O40:P40"/>
    <mergeCell ref="O44:P44"/>
    <mergeCell ref="O45:P45"/>
    <mergeCell ref="O43:P43"/>
    <mergeCell ref="B39:B54"/>
    <mergeCell ref="A73:A77"/>
    <mergeCell ref="O74:P74"/>
    <mergeCell ref="O77:P77"/>
    <mergeCell ref="A55:A68"/>
    <mergeCell ref="A69:A70"/>
    <mergeCell ref="O60:P60"/>
    <mergeCell ref="O61:P61"/>
    <mergeCell ref="O62:P62"/>
    <mergeCell ref="A71:A72"/>
    <mergeCell ref="O68:P68"/>
    <mergeCell ref="O69:P69"/>
    <mergeCell ref="O56:P56"/>
    <mergeCell ref="O57:P57"/>
    <mergeCell ref="O72:P72"/>
    <mergeCell ref="B73:B77"/>
    <mergeCell ref="O73:P73"/>
    <mergeCell ref="A8:A17"/>
    <mergeCell ref="A18:A30"/>
    <mergeCell ref="A31:A35"/>
    <mergeCell ref="A36:A38"/>
    <mergeCell ref="A39:A5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>
    <oddFooter>&amp;CStrana &amp;P/&amp;N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2"/>
  <sheetViews>
    <sheetView zoomScaleNormal="100" workbookViewId="0">
      <selection activeCell="O11" sqref="O11:O12"/>
    </sheetView>
  </sheetViews>
  <sheetFormatPr defaultColWidth="8.7109375" defaultRowHeight="15" x14ac:dyDescent="0.25"/>
  <cols>
    <col min="1" max="1" width="6" style="256" customWidth="1"/>
    <col min="2" max="2" width="14.85546875" style="1" customWidth="1"/>
    <col min="3" max="3" width="19.85546875" style="1" customWidth="1"/>
    <col min="4" max="4" width="68.7109375" style="1" customWidth="1"/>
    <col min="5" max="6" width="8.7109375" style="257" customWidth="1"/>
    <col min="7" max="7" width="3.28515625" style="25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42578125" style="1" customWidth="1"/>
    <col min="16" max="16" width="17.57031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634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364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ht="25.5" customHeight="1" x14ac:dyDescent="0.25">
      <c r="A8" s="308">
        <v>1</v>
      </c>
      <c r="B8" s="310" t="s">
        <v>524</v>
      </c>
      <c r="C8" s="352" t="s">
        <v>531</v>
      </c>
      <c r="D8" s="67" t="s">
        <v>525</v>
      </c>
      <c r="E8" s="235">
        <v>365</v>
      </c>
      <c r="F8" s="235">
        <v>1</v>
      </c>
      <c r="G8" s="235" t="s">
        <v>24</v>
      </c>
      <c r="H8" s="235"/>
      <c r="I8" s="235"/>
      <c r="J8" s="235"/>
      <c r="K8" s="235"/>
      <c r="L8" s="235"/>
      <c r="M8" s="237"/>
      <c r="N8" s="235"/>
      <c r="O8" s="306" t="s">
        <v>25</v>
      </c>
      <c r="P8" s="307"/>
    </row>
    <row r="9" spans="1:16" s="2" customFormat="1" ht="15" customHeight="1" x14ac:dyDescent="0.25">
      <c r="A9" s="328"/>
      <c r="B9" s="355"/>
      <c r="C9" s="353"/>
      <c r="D9" s="57" t="s">
        <v>526</v>
      </c>
      <c r="E9" s="236">
        <v>365</v>
      </c>
      <c r="F9" s="236">
        <v>1</v>
      </c>
      <c r="G9" s="236" t="s">
        <v>24</v>
      </c>
      <c r="H9" s="236"/>
      <c r="I9" s="236"/>
      <c r="J9" s="236"/>
      <c r="K9" s="236"/>
      <c r="L9" s="236"/>
      <c r="M9" s="238"/>
      <c r="N9" s="236"/>
      <c r="O9" s="306" t="s">
        <v>25</v>
      </c>
      <c r="P9" s="307"/>
    </row>
    <row r="10" spans="1:16" s="2" customFormat="1" ht="28.5" customHeight="1" x14ac:dyDescent="0.25">
      <c r="A10" s="328"/>
      <c r="B10" s="355"/>
      <c r="C10" s="353"/>
      <c r="D10" s="57" t="s">
        <v>527</v>
      </c>
      <c r="E10" s="109">
        <v>8</v>
      </c>
      <c r="F10" s="109">
        <v>1</v>
      </c>
      <c r="G10" s="109"/>
      <c r="H10" s="109"/>
      <c r="I10" s="109"/>
      <c r="J10" s="109" t="s">
        <v>24</v>
      </c>
      <c r="K10" s="109"/>
      <c r="L10" s="109"/>
      <c r="M10" s="238"/>
      <c r="N10" s="236"/>
      <c r="O10" s="306" t="s">
        <v>25</v>
      </c>
      <c r="P10" s="307"/>
    </row>
    <row r="11" spans="1:16" s="2" customFormat="1" x14ac:dyDescent="0.25">
      <c r="A11" s="328"/>
      <c r="B11" s="355"/>
      <c r="C11" s="353"/>
      <c r="D11" s="57" t="s">
        <v>528</v>
      </c>
      <c r="E11" s="109">
        <v>3</v>
      </c>
      <c r="F11" s="109">
        <v>1</v>
      </c>
      <c r="G11" s="109"/>
      <c r="H11" s="109"/>
      <c r="I11" s="109"/>
      <c r="J11" s="109"/>
      <c r="K11" s="109" t="s">
        <v>24</v>
      </c>
      <c r="L11" s="109"/>
      <c r="M11" s="238"/>
      <c r="N11" s="236"/>
      <c r="O11" s="234"/>
      <c r="P11" s="248">
        <f>E11*F11*ROUND(O11, 2)</f>
        <v>0</v>
      </c>
    </row>
    <row r="12" spans="1:16" s="2" customFormat="1" x14ac:dyDescent="0.25">
      <c r="A12" s="328"/>
      <c r="B12" s="355"/>
      <c r="C12" s="353"/>
      <c r="D12" s="57" t="s">
        <v>529</v>
      </c>
      <c r="E12" s="236">
        <v>1</v>
      </c>
      <c r="F12" s="236">
        <v>1</v>
      </c>
      <c r="G12" s="236"/>
      <c r="H12" s="236"/>
      <c r="I12" s="236"/>
      <c r="J12" s="236"/>
      <c r="K12" s="236"/>
      <c r="L12" s="236"/>
      <c r="M12" s="238" t="s">
        <v>24</v>
      </c>
      <c r="N12" s="236"/>
      <c r="O12" s="234"/>
      <c r="P12" s="248">
        <f>E12*F12*ROUND(O12, 2)</f>
        <v>0</v>
      </c>
    </row>
    <row r="13" spans="1:16" ht="15.75" thickBot="1" x14ac:dyDescent="0.3">
      <c r="A13" s="309"/>
      <c r="B13" s="311"/>
      <c r="C13" s="354"/>
      <c r="D13" s="57" t="s">
        <v>530</v>
      </c>
      <c r="E13" s="236">
        <v>12</v>
      </c>
      <c r="F13" s="236">
        <v>1</v>
      </c>
      <c r="G13" s="243"/>
      <c r="H13" s="66"/>
      <c r="I13" s="66"/>
      <c r="J13" s="252" t="s">
        <v>24</v>
      </c>
      <c r="K13" s="66"/>
      <c r="L13" s="236"/>
      <c r="M13" s="243"/>
      <c r="N13" s="66"/>
      <c r="O13" s="306" t="s">
        <v>25</v>
      </c>
      <c r="P13" s="307"/>
    </row>
    <row r="14" spans="1:16" ht="15.75" thickBot="1" x14ac:dyDescent="0.3">
      <c r="O14" s="39" t="s">
        <v>26</v>
      </c>
      <c r="P14" s="40">
        <f>SUM(P11:P12)</f>
        <v>0</v>
      </c>
    </row>
    <row r="16" spans="1:16" x14ac:dyDescent="0.25">
      <c r="A16" s="32" t="s">
        <v>365</v>
      </c>
    </row>
    <row r="18" spans="1:9" x14ac:dyDescent="0.25">
      <c r="A18" s="105"/>
      <c r="B18" s="104"/>
      <c r="C18" s="104"/>
      <c r="D18" s="104"/>
      <c r="E18" s="106"/>
      <c r="F18" s="106"/>
      <c r="G18" s="106"/>
      <c r="H18" s="104"/>
      <c r="I18" s="104"/>
    </row>
    <row r="19" spans="1:9" x14ac:dyDescent="0.25">
      <c r="A19" s="105"/>
      <c r="B19" s="104"/>
      <c r="C19" s="104"/>
      <c r="D19" s="104"/>
      <c r="E19" s="106"/>
      <c r="F19" s="106"/>
      <c r="G19" s="106"/>
      <c r="H19" s="104"/>
      <c r="I19" s="104"/>
    </row>
    <row r="20" spans="1:9" x14ac:dyDescent="0.25">
      <c r="A20" s="105"/>
      <c r="B20" s="104"/>
      <c r="C20" s="104"/>
      <c r="D20" s="104"/>
      <c r="E20" s="106"/>
      <c r="F20" s="106"/>
      <c r="G20" s="106"/>
      <c r="H20" s="104"/>
      <c r="I20" s="104"/>
    </row>
    <row r="21" spans="1:9" x14ac:dyDescent="0.25">
      <c r="A21" s="268" t="s">
        <v>657</v>
      </c>
      <c r="B21" s="268"/>
      <c r="C21" s="268"/>
      <c r="D21" s="104"/>
      <c r="E21" s="304" t="s">
        <v>658</v>
      </c>
      <c r="F21" s="304"/>
      <c r="G21" s="304"/>
      <c r="H21" s="304"/>
      <c r="I21" s="304"/>
    </row>
    <row r="22" spans="1:9" ht="30" customHeight="1" x14ac:dyDescent="0.25">
      <c r="A22" s="105"/>
      <c r="B22" s="104"/>
      <c r="C22" s="104"/>
      <c r="D22" s="104"/>
      <c r="E22" s="303" t="s">
        <v>659</v>
      </c>
      <c r="F22" s="303"/>
      <c r="G22" s="303"/>
      <c r="H22" s="303"/>
      <c r="I22" s="303"/>
    </row>
  </sheetData>
  <sheetProtection algorithmName="SHA-512" hashValue="+M5+VMoreWXz+A23Wg6/EgCv+0jfkNTIrwpc7mU/+XvnIsHjHCIU60rSc76J1br04uZooF67KXzSNIY2aDj8cA==" saltValue="zY0H0qEG0AyAHE65omwthg==" spinCount="100000" sheet="1" objects="1" scenarios="1"/>
  <mergeCells count="24">
    <mergeCell ref="E21:I21"/>
    <mergeCell ref="E22:I22"/>
    <mergeCell ref="C8:C13"/>
    <mergeCell ref="B8:B13"/>
    <mergeCell ref="A8:A13"/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  <mergeCell ref="O9:P9"/>
    <mergeCell ref="O10:P10"/>
    <mergeCell ref="O13:P13"/>
    <mergeCell ref="O8:P8"/>
  </mergeCells>
  <pageMargins left="0.7" right="0.7" top="0.75" bottom="0.75" header="0.3" footer="0.3"/>
  <pageSetup paperSize="9" scale="62" fitToHeight="0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1"/>
  <sheetViews>
    <sheetView topLeftCell="A22" zoomScaleNormal="100" workbookViewId="0">
      <selection activeCell="P26" sqref="P26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customWidth="1"/>
    <col min="15" max="15" width="15.5703125" style="1" customWidth="1"/>
    <col min="16" max="16" width="16.140625" style="1" customWidth="1"/>
    <col min="17" max="16384" width="8.7109375" style="1"/>
  </cols>
  <sheetData>
    <row r="1" spans="1:16" ht="54.75" customHeight="1" x14ac:dyDescent="0.25">
      <c r="A1" s="292"/>
      <c r="B1" s="292"/>
      <c r="C1" s="292"/>
      <c r="D1" s="292"/>
      <c r="E1" s="292"/>
      <c r="F1" s="292"/>
      <c r="G1" s="289" t="s">
        <v>635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thickBot="1" x14ac:dyDescent="0.3">
      <c r="A3" s="291" t="s">
        <v>366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308">
        <v>1</v>
      </c>
      <c r="B8" s="356" t="s">
        <v>478</v>
      </c>
      <c r="C8" s="356" t="s">
        <v>477</v>
      </c>
      <c r="D8" s="107" t="s">
        <v>479</v>
      </c>
      <c r="E8" s="108">
        <v>365</v>
      </c>
      <c r="F8" s="108">
        <v>1</v>
      </c>
      <c r="G8" s="90" t="s">
        <v>24</v>
      </c>
      <c r="H8" s="90"/>
      <c r="I8" s="90"/>
      <c r="J8" s="90"/>
      <c r="K8" s="90"/>
      <c r="L8" s="90"/>
      <c r="M8" s="100"/>
      <c r="N8" s="90"/>
      <c r="O8" s="318" t="s">
        <v>25</v>
      </c>
      <c r="P8" s="319"/>
    </row>
    <row r="9" spans="1:16" s="2" customFormat="1" x14ac:dyDescent="0.25">
      <c r="A9" s="328"/>
      <c r="B9" s="357"/>
      <c r="C9" s="357"/>
      <c r="D9" s="92" t="s">
        <v>480</v>
      </c>
      <c r="E9" s="109">
        <v>2</v>
      </c>
      <c r="F9" s="109">
        <v>6</v>
      </c>
      <c r="G9" s="88"/>
      <c r="H9" s="88"/>
      <c r="I9" s="88"/>
      <c r="J9" s="88"/>
      <c r="K9" s="88"/>
      <c r="L9" s="88" t="s">
        <v>24</v>
      </c>
      <c r="M9" s="101" t="s">
        <v>24</v>
      </c>
      <c r="N9" s="88"/>
      <c r="O9" s="87"/>
      <c r="P9" s="86">
        <f>E9*F9*ROUND(O9, 2)</f>
        <v>0</v>
      </c>
    </row>
    <row r="10" spans="1:16" s="2" customFormat="1" x14ac:dyDescent="0.25">
      <c r="A10" s="328"/>
      <c r="B10" s="357"/>
      <c r="C10" s="357"/>
      <c r="D10" s="92" t="s">
        <v>481</v>
      </c>
      <c r="E10" s="109">
        <v>2</v>
      </c>
      <c r="F10" s="109">
        <v>6</v>
      </c>
      <c r="G10" s="88"/>
      <c r="H10" s="88"/>
      <c r="I10" s="88"/>
      <c r="J10" s="88"/>
      <c r="K10" s="88"/>
      <c r="L10" s="88" t="s">
        <v>24</v>
      </c>
      <c r="M10" s="101" t="s">
        <v>24</v>
      </c>
      <c r="N10" s="88"/>
      <c r="O10" s="87"/>
      <c r="P10" s="86">
        <f>E10*F10*ROUND(O10, 2)</f>
        <v>0</v>
      </c>
    </row>
    <row r="11" spans="1:16" s="2" customFormat="1" x14ac:dyDescent="0.25">
      <c r="A11" s="328"/>
      <c r="B11" s="357"/>
      <c r="C11" s="357"/>
      <c r="D11" s="92" t="s">
        <v>482</v>
      </c>
      <c r="E11" s="109">
        <v>2</v>
      </c>
      <c r="F11" s="109">
        <v>12</v>
      </c>
      <c r="G11" s="88"/>
      <c r="H11" s="88"/>
      <c r="I11" s="88"/>
      <c r="J11" s="88"/>
      <c r="K11" s="88"/>
      <c r="L11" s="88" t="s">
        <v>24</v>
      </c>
      <c r="M11" s="101" t="s">
        <v>24</v>
      </c>
      <c r="N11" s="88"/>
      <c r="O11" s="87"/>
      <c r="P11" s="86">
        <f t="shared" ref="P11:P42" si="0">E11*F11*ROUND(O11, 2)</f>
        <v>0</v>
      </c>
    </row>
    <row r="12" spans="1:16" s="2" customFormat="1" x14ac:dyDescent="0.25">
      <c r="A12" s="328"/>
      <c r="B12" s="357"/>
      <c r="C12" s="357"/>
      <c r="D12" s="92" t="s">
        <v>483</v>
      </c>
      <c r="E12" s="109">
        <v>2</v>
      </c>
      <c r="F12" s="109">
        <v>1</v>
      </c>
      <c r="G12" s="88"/>
      <c r="H12" s="88"/>
      <c r="I12" s="88"/>
      <c r="J12" s="88"/>
      <c r="K12" s="88"/>
      <c r="L12" s="88" t="s">
        <v>24</v>
      </c>
      <c r="M12" s="101" t="s">
        <v>24</v>
      </c>
      <c r="N12" s="88"/>
      <c r="O12" s="234"/>
      <c r="P12" s="86">
        <f t="shared" si="0"/>
        <v>0</v>
      </c>
    </row>
    <row r="13" spans="1:16" x14ac:dyDescent="0.25">
      <c r="A13" s="328"/>
      <c r="B13" s="357"/>
      <c r="C13" s="357"/>
      <c r="D13" s="92" t="s">
        <v>484</v>
      </c>
      <c r="E13" s="109">
        <v>2</v>
      </c>
      <c r="F13" s="109">
        <v>1</v>
      </c>
      <c r="G13" s="88"/>
      <c r="H13" s="88"/>
      <c r="I13" s="88"/>
      <c r="J13" s="88"/>
      <c r="K13" s="88"/>
      <c r="L13" s="88" t="s">
        <v>24</v>
      </c>
      <c r="M13" s="101" t="s">
        <v>24</v>
      </c>
      <c r="N13" s="88"/>
      <c r="O13" s="234"/>
      <c r="P13" s="86">
        <f t="shared" si="0"/>
        <v>0</v>
      </c>
    </row>
    <row r="14" spans="1:16" x14ac:dyDescent="0.25">
      <c r="A14" s="328"/>
      <c r="B14" s="357"/>
      <c r="C14" s="357"/>
      <c r="D14" s="92" t="s">
        <v>485</v>
      </c>
      <c r="E14" s="109">
        <v>2</v>
      </c>
      <c r="F14" s="109">
        <v>8</v>
      </c>
      <c r="G14" s="88"/>
      <c r="H14" s="88"/>
      <c r="I14" s="88"/>
      <c r="J14" s="88"/>
      <c r="K14" s="88"/>
      <c r="L14" s="88" t="s">
        <v>24</v>
      </c>
      <c r="M14" s="101" t="s">
        <v>24</v>
      </c>
      <c r="N14" s="88"/>
      <c r="O14" s="234"/>
      <c r="P14" s="86">
        <f t="shared" si="0"/>
        <v>0</v>
      </c>
    </row>
    <row r="15" spans="1:16" x14ac:dyDescent="0.25">
      <c r="A15" s="328"/>
      <c r="B15" s="357"/>
      <c r="C15" s="357"/>
      <c r="D15" s="92" t="s">
        <v>486</v>
      </c>
      <c r="E15" s="109">
        <v>2</v>
      </c>
      <c r="F15" s="109">
        <v>16</v>
      </c>
      <c r="G15" s="88"/>
      <c r="H15" s="88"/>
      <c r="I15" s="88"/>
      <c r="J15" s="88"/>
      <c r="K15" s="88"/>
      <c r="L15" s="88" t="s">
        <v>24</v>
      </c>
      <c r="M15" s="101" t="s">
        <v>24</v>
      </c>
      <c r="N15" s="88"/>
      <c r="O15" s="234"/>
      <c r="P15" s="86">
        <f t="shared" si="0"/>
        <v>0</v>
      </c>
    </row>
    <row r="16" spans="1:16" x14ac:dyDescent="0.25">
      <c r="A16" s="328"/>
      <c r="B16" s="357"/>
      <c r="C16" s="357"/>
      <c r="D16" s="92" t="s">
        <v>487</v>
      </c>
      <c r="E16" s="109">
        <v>2</v>
      </c>
      <c r="F16" s="109">
        <v>1</v>
      </c>
      <c r="G16" s="88"/>
      <c r="H16" s="88"/>
      <c r="I16" s="88"/>
      <c r="J16" s="88"/>
      <c r="K16" s="88"/>
      <c r="L16" s="88" t="s">
        <v>24</v>
      </c>
      <c r="M16" s="101" t="s">
        <v>24</v>
      </c>
      <c r="N16" s="88"/>
      <c r="O16" s="234"/>
      <c r="P16" s="86">
        <f t="shared" si="0"/>
        <v>0</v>
      </c>
    </row>
    <row r="17" spans="1:16" x14ac:dyDescent="0.25">
      <c r="A17" s="328"/>
      <c r="B17" s="357"/>
      <c r="C17" s="357"/>
      <c r="D17" s="92" t="s">
        <v>488</v>
      </c>
      <c r="E17" s="109">
        <v>2</v>
      </c>
      <c r="F17" s="109">
        <v>11</v>
      </c>
      <c r="G17" s="88"/>
      <c r="H17" s="88"/>
      <c r="I17" s="88"/>
      <c r="J17" s="88"/>
      <c r="K17" s="88"/>
      <c r="L17" s="88" t="s">
        <v>24</v>
      </c>
      <c r="M17" s="101" t="s">
        <v>24</v>
      </c>
      <c r="N17" s="88"/>
      <c r="O17" s="234"/>
      <c r="P17" s="86">
        <f t="shared" si="0"/>
        <v>0</v>
      </c>
    </row>
    <row r="18" spans="1:16" x14ac:dyDescent="0.25">
      <c r="A18" s="328"/>
      <c r="B18" s="357"/>
      <c r="C18" s="357"/>
      <c r="D18" s="92" t="s">
        <v>489</v>
      </c>
      <c r="E18" s="109">
        <v>2</v>
      </c>
      <c r="F18" s="109">
        <v>1</v>
      </c>
      <c r="G18" s="88"/>
      <c r="H18" s="88"/>
      <c r="I18" s="88"/>
      <c r="J18" s="88"/>
      <c r="K18" s="88"/>
      <c r="L18" s="88" t="s">
        <v>24</v>
      </c>
      <c r="M18" s="101" t="s">
        <v>24</v>
      </c>
      <c r="N18" s="88"/>
      <c r="O18" s="234"/>
      <c r="P18" s="86">
        <f t="shared" si="0"/>
        <v>0</v>
      </c>
    </row>
    <row r="19" spans="1:16" s="2" customFormat="1" x14ac:dyDescent="0.25">
      <c r="A19" s="328"/>
      <c r="B19" s="357"/>
      <c r="C19" s="357"/>
      <c r="D19" s="92" t="s">
        <v>490</v>
      </c>
      <c r="E19" s="109">
        <v>2</v>
      </c>
      <c r="F19" s="109">
        <v>11</v>
      </c>
      <c r="G19" s="88"/>
      <c r="H19" s="88"/>
      <c r="I19" s="88"/>
      <c r="J19" s="88"/>
      <c r="K19" s="88"/>
      <c r="L19" s="88" t="s">
        <v>24</v>
      </c>
      <c r="M19" s="101" t="s">
        <v>24</v>
      </c>
      <c r="N19" s="88"/>
      <c r="O19" s="234"/>
      <c r="P19" s="86">
        <f t="shared" si="0"/>
        <v>0</v>
      </c>
    </row>
    <row r="20" spans="1:16" s="2" customFormat="1" x14ac:dyDescent="0.25">
      <c r="A20" s="328"/>
      <c r="B20" s="357"/>
      <c r="C20" s="357"/>
      <c r="D20" s="92" t="s">
        <v>491</v>
      </c>
      <c r="E20" s="109">
        <v>2</v>
      </c>
      <c r="F20" s="109">
        <v>1</v>
      </c>
      <c r="G20" s="88"/>
      <c r="H20" s="88"/>
      <c r="I20" s="88"/>
      <c r="J20" s="88"/>
      <c r="K20" s="88"/>
      <c r="L20" s="88" t="s">
        <v>24</v>
      </c>
      <c r="M20" s="101" t="s">
        <v>24</v>
      </c>
      <c r="N20" s="88"/>
      <c r="O20" s="234"/>
      <c r="P20" s="86">
        <f t="shared" si="0"/>
        <v>0</v>
      </c>
    </row>
    <row r="21" spans="1:16" s="2" customFormat="1" x14ac:dyDescent="0.25">
      <c r="A21" s="328"/>
      <c r="B21" s="357"/>
      <c r="C21" s="357"/>
      <c r="D21" s="92" t="s">
        <v>492</v>
      </c>
      <c r="E21" s="109">
        <v>2</v>
      </c>
      <c r="F21" s="109">
        <v>1</v>
      </c>
      <c r="G21" s="88"/>
      <c r="H21" s="88"/>
      <c r="I21" s="88"/>
      <c r="J21" s="88"/>
      <c r="K21" s="88"/>
      <c r="L21" s="88" t="s">
        <v>24</v>
      </c>
      <c r="M21" s="101" t="s">
        <v>24</v>
      </c>
      <c r="N21" s="88"/>
      <c r="O21" s="234"/>
      <c r="P21" s="86">
        <f t="shared" si="0"/>
        <v>0</v>
      </c>
    </row>
    <row r="22" spans="1:16" s="2" customFormat="1" ht="18" customHeight="1" x14ac:dyDescent="0.25">
      <c r="A22" s="328"/>
      <c r="B22" s="357"/>
      <c r="C22" s="357"/>
      <c r="D22" s="92" t="s">
        <v>493</v>
      </c>
      <c r="E22" s="109">
        <v>2</v>
      </c>
      <c r="F22" s="109">
        <v>7</v>
      </c>
      <c r="G22" s="88"/>
      <c r="H22" s="88"/>
      <c r="I22" s="88"/>
      <c r="J22" s="88"/>
      <c r="K22" s="88"/>
      <c r="L22" s="88" t="s">
        <v>24</v>
      </c>
      <c r="M22" s="101" t="s">
        <v>24</v>
      </c>
      <c r="N22" s="88"/>
      <c r="O22" s="234"/>
      <c r="P22" s="86">
        <f t="shared" si="0"/>
        <v>0</v>
      </c>
    </row>
    <row r="23" spans="1:16" s="2" customFormat="1" x14ac:dyDescent="0.25">
      <c r="A23" s="328"/>
      <c r="B23" s="357"/>
      <c r="C23" s="357"/>
      <c r="D23" s="92" t="s">
        <v>494</v>
      </c>
      <c r="E23" s="109">
        <v>2</v>
      </c>
      <c r="F23" s="109">
        <v>9</v>
      </c>
      <c r="G23" s="88"/>
      <c r="H23" s="88"/>
      <c r="I23" s="88"/>
      <c r="J23" s="88"/>
      <c r="K23" s="88"/>
      <c r="L23" s="88" t="s">
        <v>24</v>
      </c>
      <c r="M23" s="101" t="s">
        <v>24</v>
      </c>
      <c r="N23" s="88"/>
      <c r="O23" s="234"/>
      <c r="P23" s="86">
        <f t="shared" si="0"/>
        <v>0</v>
      </c>
    </row>
    <row r="24" spans="1:16" s="2" customFormat="1" x14ac:dyDescent="0.25">
      <c r="A24" s="328"/>
      <c r="B24" s="357"/>
      <c r="C24" s="357"/>
      <c r="D24" s="92" t="s">
        <v>495</v>
      </c>
      <c r="E24" s="109">
        <v>2</v>
      </c>
      <c r="F24" s="109">
        <v>3</v>
      </c>
      <c r="G24" s="88"/>
      <c r="H24" s="88"/>
      <c r="I24" s="88"/>
      <c r="J24" s="88"/>
      <c r="K24" s="88"/>
      <c r="L24" s="88" t="s">
        <v>24</v>
      </c>
      <c r="M24" s="101" t="s">
        <v>24</v>
      </c>
      <c r="N24" s="88"/>
      <c r="O24" s="234"/>
      <c r="P24" s="86">
        <f t="shared" si="0"/>
        <v>0</v>
      </c>
    </row>
    <row r="25" spans="1:16" x14ac:dyDescent="0.25">
      <c r="A25" s="328"/>
      <c r="B25" s="357"/>
      <c r="C25" s="357"/>
      <c r="D25" s="92" t="s">
        <v>496</v>
      </c>
      <c r="E25" s="109">
        <v>2</v>
      </c>
      <c r="F25" s="109">
        <v>1</v>
      </c>
      <c r="G25" s="88"/>
      <c r="H25" s="88"/>
      <c r="I25" s="88"/>
      <c r="J25" s="88"/>
      <c r="K25" s="88"/>
      <c r="L25" s="88" t="s">
        <v>24</v>
      </c>
      <c r="M25" s="101" t="s">
        <v>24</v>
      </c>
      <c r="N25" s="88"/>
      <c r="O25" s="234"/>
      <c r="P25" s="86">
        <f t="shared" si="0"/>
        <v>0</v>
      </c>
    </row>
    <row r="26" spans="1:16" x14ac:dyDescent="0.25">
      <c r="A26" s="328"/>
      <c r="B26" s="357"/>
      <c r="C26" s="357"/>
      <c r="D26" s="92" t="s">
        <v>497</v>
      </c>
      <c r="E26" s="109">
        <v>2</v>
      </c>
      <c r="F26" s="109">
        <v>1</v>
      </c>
      <c r="G26" s="88"/>
      <c r="H26" s="88"/>
      <c r="I26" s="88"/>
      <c r="J26" s="88"/>
      <c r="K26" s="88"/>
      <c r="L26" s="88" t="s">
        <v>24</v>
      </c>
      <c r="M26" s="101" t="s">
        <v>24</v>
      </c>
      <c r="N26" s="88"/>
      <c r="O26" s="234"/>
      <c r="P26" s="86">
        <f t="shared" si="0"/>
        <v>0</v>
      </c>
    </row>
    <row r="27" spans="1:16" ht="21.75" customHeight="1" x14ac:dyDescent="0.25">
      <c r="A27" s="328"/>
      <c r="B27" s="357"/>
      <c r="C27" s="357"/>
      <c r="D27" s="92" t="s">
        <v>498</v>
      </c>
      <c r="E27" s="109">
        <v>2</v>
      </c>
      <c r="F27" s="109">
        <v>2</v>
      </c>
      <c r="G27" s="88"/>
      <c r="H27" s="88"/>
      <c r="I27" s="88"/>
      <c r="J27" s="88"/>
      <c r="K27" s="88"/>
      <c r="L27" s="88" t="s">
        <v>24</v>
      </c>
      <c r="M27" s="101" t="s">
        <v>24</v>
      </c>
      <c r="N27" s="88"/>
      <c r="O27" s="234"/>
      <c r="P27" s="86">
        <f t="shared" si="0"/>
        <v>0</v>
      </c>
    </row>
    <row r="28" spans="1:16" x14ac:dyDescent="0.25">
      <c r="A28" s="328"/>
      <c r="B28" s="357"/>
      <c r="C28" s="357"/>
      <c r="D28" s="92" t="s">
        <v>499</v>
      </c>
      <c r="E28" s="109">
        <v>2</v>
      </c>
      <c r="F28" s="109">
        <v>2</v>
      </c>
      <c r="G28" s="88"/>
      <c r="H28" s="88"/>
      <c r="I28" s="88"/>
      <c r="J28" s="88"/>
      <c r="K28" s="88"/>
      <c r="L28" s="88" t="s">
        <v>24</v>
      </c>
      <c r="M28" s="101" t="s">
        <v>24</v>
      </c>
      <c r="N28" s="88"/>
      <c r="O28" s="234"/>
      <c r="P28" s="86">
        <f t="shared" si="0"/>
        <v>0</v>
      </c>
    </row>
    <row r="29" spans="1:16" x14ac:dyDescent="0.25">
      <c r="A29" s="328"/>
      <c r="B29" s="357"/>
      <c r="C29" s="357"/>
      <c r="D29" s="92" t="s">
        <v>500</v>
      </c>
      <c r="E29" s="109">
        <v>2</v>
      </c>
      <c r="F29" s="109">
        <v>6</v>
      </c>
      <c r="G29" s="88"/>
      <c r="H29" s="88"/>
      <c r="I29" s="88"/>
      <c r="J29" s="88"/>
      <c r="K29" s="88"/>
      <c r="L29" s="88" t="s">
        <v>24</v>
      </c>
      <c r="M29" s="101" t="s">
        <v>24</v>
      </c>
      <c r="N29" s="88"/>
      <c r="O29" s="234"/>
      <c r="P29" s="35">
        <f t="shared" si="0"/>
        <v>0</v>
      </c>
    </row>
    <row r="30" spans="1:16" ht="20.25" customHeight="1" x14ac:dyDescent="0.25">
      <c r="A30" s="328"/>
      <c r="B30" s="357"/>
      <c r="C30" s="357"/>
      <c r="D30" s="92" t="s">
        <v>501</v>
      </c>
      <c r="E30" s="109">
        <v>2</v>
      </c>
      <c r="F30" s="109">
        <v>1</v>
      </c>
      <c r="G30" s="88"/>
      <c r="H30" s="88"/>
      <c r="I30" s="88"/>
      <c r="J30" s="88"/>
      <c r="K30" s="88"/>
      <c r="L30" s="88" t="s">
        <v>24</v>
      </c>
      <c r="M30" s="101" t="s">
        <v>24</v>
      </c>
      <c r="N30" s="88"/>
      <c r="O30" s="234"/>
      <c r="P30" s="35">
        <f t="shared" si="0"/>
        <v>0</v>
      </c>
    </row>
    <row r="31" spans="1:16" s="2" customFormat="1" x14ac:dyDescent="0.25">
      <c r="A31" s="328"/>
      <c r="B31" s="357"/>
      <c r="C31" s="357"/>
      <c r="D31" s="92" t="s">
        <v>502</v>
      </c>
      <c r="E31" s="109">
        <v>2</v>
      </c>
      <c r="F31" s="109">
        <v>1</v>
      </c>
      <c r="G31" s="88"/>
      <c r="H31" s="88"/>
      <c r="I31" s="88"/>
      <c r="J31" s="88"/>
      <c r="K31" s="88"/>
      <c r="L31" s="88" t="s">
        <v>24</v>
      </c>
      <c r="M31" s="101" t="s">
        <v>24</v>
      </c>
      <c r="N31" s="88"/>
      <c r="O31" s="234"/>
      <c r="P31" s="35">
        <f t="shared" si="0"/>
        <v>0</v>
      </c>
    </row>
    <row r="32" spans="1:16" s="2" customFormat="1" x14ac:dyDescent="0.25">
      <c r="A32" s="328"/>
      <c r="B32" s="357"/>
      <c r="C32" s="357"/>
      <c r="D32" s="92" t="s">
        <v>503</v>
      </c>
      <c r="E32" s="109">
        <v>2</v>
      </c>
      <c r="F32" s="109">
        <v>1</v>
      </c>
      <c r="G32" s="88"/>
      <c r="H32" s="88"/>
      <c r="I32" s="88"/>
      <c r="J32" s="88"/>
      <c r="K32" s="88"/>
      <c r="L32" s="88" t="s">
        <v>24</v>
      </c>
      <c r="M32" s="101" t="s">
        <v>24</v>
      </c>
      <c r="N32" s="88"/>
      <c r="O32" s="234"/>
      <c r="P32" s="35">
        <f t="shared" si="0"/>
        <v>0</v>
      </c>
    </row>
    <row r="33" spans="1:16" s="2" customFormat="1" x14ac:dyDescent="0.25">
      <c r="A33" s="328"/>
      <c r="B33" s="357"/>
      <c r="C33" s="357"/>
      <c r="D33" s="121" t="s">
        <v>532</v>
      </c>
      <c r="E33" s="109">
        <v>2</v>
      </c>
      <c r="F33" s="109">
        <v>1</v>
      </c>
      <c r="G33" s="118"/>
      <c r="H33" s="118"/>
      <c r="I33" s="118"/>
      <c r="J33" s="118"/>
      <c r="K33" s="118"/>
      <c r="L33" s="118" t="s">
        <v>24</v>
      </c>
      <c r="M33" s="123" t="s">
        <v>24</v>
      </c>
      <c r="N33" s="118"/>
      <c r="O33" s="234"/>
      <c r="P33" s="35">
        <f t="shared" si="0"/>
        <v>0</v>
      </c>
    </row>
    <row r="34" spans="1:16" s="2" customFormat="1" x14ac:dyDescent="0.25">
      <c r="A34" s="328"/>
      <c r="B34" s="357"/>
      <c r="C34" s="357"/>
      <c r="D34" s="121" t="s">
        <v>533</v>
      </c>
      <c r="E34" s="109">
        <v>2</v>
      </c>
      <c r="F34" s="109">
        <v>2</v>
      </c>
      <c r="G34" s="118"/>
      <c r="H34" s="118"/>
      <c r="I34" s="118"/>
      <c r="J34" s="118"/>
      <c r="K34" s="118"/>
      <c r="L34" s="118" t="s">
        <v>24</v>
      </c>
      <c r="M34" s="123" t="s">
        <v>24</v>
      </c>
      <c r="N34" s="118"/>
      <c r="O34" s="234"/>
      <c r="P34" s="35">
        <f t="shared" si="0"/>
        <v>0</v>
      </c>
    </row>
    <row r="35" spans="1:16" s="2" customFormat="1" x14ac:dyDescent="0.25">
      <c r="A35" s="328"/>
      <c r="B35" s="357"/>
      <c r="C35" s="357"/>
      <c r="D35" s="121" t="s">
        <v>534</v>
      </c>
      <c r="E35" s="109">
        <v>2</v>
      </c>
      <c r="F35" s="109">
        <v>1</v>
      </c>
      <c r="G35" s="118"/>
      <c r="H35" s="118"/>
      <c r="I35" s="118"/>
      <c r="J35" s="118"/>
      <c r="K35" s="118"/>
      <c r="L35" s="118" t="s">
        <v>24</v>
      </c>
      <c r="M35" s="123" t="s">
        <v>24</v>
      </c>
      <c r="N35" s="118"/>
      <c r="O35" s="234"/>
      <c r="P35" s="35">
        <f t="shared" si="0"/>
        <v>0</v>
      </c>
    </row>
    <row r="36" spans="1:16" s="2" customFormat="1" x14ac:dyDescent="0.25">
      <c r="A36" s="328"/>
      <c r="B36" s="357"/>
      <c r="C36" s="357"/>
      <c r="D36" s="121" t="s">
        <v>535</v>
      </c>
      <c r="E36" s="109">
        <v>2</v>
      </c>
      <c r="F36" s="109">
        <v>2</v>
      </c>
      <c r="G36" s="118"/>
      <c r="H36" s="118"/>
      <c r="I36" s="118"/>
      <c r="J36" s="118"/>
      <c r="K36" s="118"/>
      <c r="L36" s="118" t="s">
        <v>24</v>
      </c>
      <c r="M36" s="123" t="s">
        <v>24</v>
      </c>
      <c r="N36" s="118"/>
      <c r="O36" s="234"/>
      <c r="P36" s="35">
        <f t="shared" si="0"/>
        <v>0</v>
      </c>
    </row>
    <row r="37" spans="1:16" s="2" customFormat="1" x14ac:dyDescent="0.25">
      <c r="A37" s="328"/>
      <c r="B37" s="357"/>
      <c r="C37" s="357"/>
      <c r="D37" s="121" t="s">
        <v>536</v>
      </c>
      <c r="E37" s="109">
        <v>2</v>
      </c>
      <c r="F37" s="109">
        <v>2</v>
      </c>
      <c r="G37" s="118"/>
      <c r="H37" s="118"/>
      <c r="I37" s="118"/>
      <c r="J37" s="118"/>
      <c r="K37" s="118"/>
      <c r="L37" s="118" t="s">
        <v>24</v>
      </c>
      <c r="M37" s="123" t="s">
        <v>24</v>
      </c>
      <c r="N37" s="118"/>
      <c r="O37" s="234"/>
      <c r="P37" s="35">
        <f t="shared" si="0"/>
        <v>0</v>
      </c>
    </row>
    <row r="38" spans="1:16" s="2" customFormat="1" x14ac:dyDescent="0.25">
      <c r="A38" s="328"/>
      <c r="B38" s="357"/>
      <c r="C38" s="357"/>
      <c r="D38" s="110" t="s">
        <v>504</v>
      </c>
      <c r="E38" s="109">
        <v>2</v>
      </c>
      <c r="F38" s="88">
        <v>1</v>
      </c>
      <c r="G38" s="88"/>
      <c r="H38" s="88"/>
      <c r="I38" s="88"/>
      <c r="J38" s="88"/>
      <c r="K38" s="88"/>
      <c r="L38" s="88" t="s">
        <v>24</v>
      </c>
      <c r="M38" s="101" t="s">
        <v>24</v>
      </c>
      <c r="N38" s="88"/>
      <c r="O38" s="234"/>
      <c r="P38" s="35">
        <f t="shared" si="0"/>
        <v>0</v>
      </c>
    </row>
    <row r="39" spans="1:16" s="2" customFormat="1" ht="25.5" x14ac:dyDescent="0.25">
      <c r="A39" s="328"/>
      <c r="B39" s="357"/>
      <c r="C39" s="357"/>
      <c r="D39" s="92" t="s">
        <v>508</v>
      </c>
      <c r="E39" s="109">
        <v>2</v>
      </c>
      <c r="F39" s="109">
        <v>1</v>
      </c>
      <c r="G39" s="88"/>
      <c r="H39" s="88"/>
      <c r="I39" s="88"/>
      <c r="J39" s="88"/>
      <c r="K39" s="88"/>
      <c r="L39" s="88" t="s">
        <v>24</v>
      </c>
      <c r="M39" s="101" t="s">
        <v>24</v>
      </c>
      <c r="N39" s="88"/>
      <c r="O39" s="306" t="s">
        <v>25</v>
      </c>
      <c r="P39" s="307"/>
    </row>
    <row r="40" spans="1:16" s="2" customFormat="1" x14ac:dyDescent="0.25">
      <c r="A40" s="328"/>
      <c r="B40" s="357"/>
      <c r="C40" s="357"/>
      <c r="D40" s="57" t="s">
        <v>507</v>
      </c>
      <c r="E40" s="109">
        <v>2</v>
      </c>
      <c r="F40" s="109">
        <v>1</v>
      </c>
      <c r="G40" s="88"/>
      <c r="H40" s="88"/>
      <c r="I40" s="88"/>
      <c r="J40" s="88"/>
      <c r="K40" s="88"/>
      <c r="L40" s="88" t="s">
        <v>24</v>
      </c>
      <c r="M40" s="101" t="s">
        <v>24</v>
      </c>
      <c r="N40" s="88"/>
      <c r="O40" s="306" t="s">
        <v>25</v>
      </c>
      <c r="P40" s="307"/>
    </row>
    <row r="41" spans="1:16" x14ac:dyDescent="0.25">
      <c r="A41" s="328"/>
      <c r="B41" s="357"/>
      <c r="C41" s="344" t="s">
        <v>505</v>
      </c>
      <c r="D41" s="111" t="s">
        <v>491</v>
      </c>
      <c r="E41" s="109">
        <v>2</v>
      </c>
      <c r="F41" s="109">
        <v>1</v>
      </c>
      <c r="G41" s="88"/>
      <c r="H41" s="88"/>
      <c r="I41" s="88"/>
      <c r="J41" s="88"/>
      <c r="K41" s="88"/>
      <c r="L41" s="88" t="s">
        <v>24</v>
      </c>
      <c r="M41" s="101" t="s">
        <v>24</v>
      </c>
      <c r="N41" s="88"/>
      <c r="O41" s="87"/>
      <c r="P41" s="35">
        <f t="shared" si="0"/>
        <v>0</v>
      </c>
    </row>
    <row r="42" spans="1:16" x14ac:dyDescent="0.25">
      <c r="A42" s="328"/>
      <c r="B42" s="357"/>
      <c r="C42" s="344"/>
      <c r="D42" s="111" t="s">
        <v>506</v>
      </c>
      <c r="E42" s="109">
        <v>2</v>
      </c>
      <c r="F42" s="109">
        <v>1</v>
      </c>
      <c r="G42" s="88"/>
      <c r="H42" s="88"/>
      <c r="I42" s="88"/>
      <c r="J42" s="88"/>
      <c r="K42" s="88"/>
      <c r="L42" s="88" t="s">
        <v>24</v>
      </c>
      <c r="M42" s="101" t="s">
        <v>24</v>
      </c>
      <c r="N42" s="88"/>
      <c r="O42" s="87"/>
      <c r="P42" s="35">
        <f t="shared" si="0"/>
        <v>0</v>
      </c>
    </row>
    <row r="43" spans="1:16" ht="15" customHeight="1" x14ac:dyDescent="0.25">
      <c r="A43" s="328"/>
      <c r="B43" s="357"/>
      <c r="C43" s="158" t="s">
        <v>367</v>
      </c>
      <c r="D43" s="135" t="s">
        <v>513</v>
      </c>
      <c r="E43" s="150">
        <v>1</v>
      </c>
      <c r="F43" s="150">
        <v>2</v>
      </c>
      <c r="G43" s="152"/>
      <c r="H43" s="136"/>
      <c r="I43" s="136"/>
      <c r="J43" s="136"/>
      <c r="K43" s="136"/>
      <c r="L43" s="150" t="s">
        <v>24</v>
      </c>
      <c r="M43" s="136"/>
      <c r="N43" s="136"/>
      <c r="O43" s="149"/>
      <c r="P43" s="156">
        <f>E43*F43*ROUND(O43, 2)</f>
        <v>0</v>
      </c>
    </row>
    <row r="44" spans="1:16" ht="15" customHeight="1" thickBot="1" x14ac:dyDescent="0.3">
      <c r="A44" s="157">
        <v>2</v>
      </c>
      <c r="B44" s="162" t="s">
        <v>608</v>
      </c>
      <c r="C44" s="75" t="s">
        <v>545</v>
      </c>
      <c r="D44" s="60" t="s">
        <v>42</v>
      </c>
      <c r="E44" s="147">
        <v>2</v>
      </c>
      <c r="F44" s="147">
        <v>1</v>
      </c>
      <c r="G44" s="153"/>
      <c r="H44" s="69"/>
      <c r="I44" s="69"/>
      <c r="J44" s="69"/>
      <c r="K44" s="69"/>
      <c r="L44" s="147" t="s">
        <v>24</v>
      </c>
      <c r="M44" s="192" t="s">
        <v>24</v>
      </c>
      <c r="N44" s="69"/>
      <c r="O44" s="145"/>
      <c r="P44" s="49">
        <f>E44*F44*ROUND(O44, 2)</f>
        <v>0</v>
      </c>
    </row>
    <row r="45" spans="1:16" ht="15.75" thickBot="1" x14ac:dyDescent="0.3">
      <c r="O45" s="47" t="s">
        <v>26</v>
      </c>
      <c r="P45" s="48">
        <f>SUM(P9:P38,P41:P44)</f>
        <v>0</v>
      </c>
    </row>
    <row r="47" spans="1:16" x14ac:dyDescent="0.25">
      <c r="A47" s="105"/>
      <c r="B47" s="104"/>
      <c r="C47" s="104"/>
      <c r="D47" s="104"/>
      <c r="E47" s="106"/>
      <c r="F47" s="106"/>
      <c r="G47" s="106"/>
      <c r="H47" s="104"/>
      <c r="I47" s="104"/>
    </row>
    <row r="48" spans="1:16" x14ac:dyDescent="0.25">
      <c r="A48" s="105"/>
      <c r="B48" s="104"/>
      <c r="C48" s="104"/>
      <c r="D48" s="104"/>
      <c r="E48" s="106"/>
      <c r="F48" s="106"/>
      <c r="G48" s="106"/>
      <c r="H48" s="104"/>
      <c r="I48" s="104"/>
    </row>
    <row r="49" spans="1:9" x14ac:dyDescent="0.25">
      <c r="A49" s="105"/>
      <c r="B49" s="104"/>
      <c r="C49" s="104"/>
      <c r="D49" s="104"/>
      <c r="E49" s="106"/>
      <c r="F49" s="106"/>
      <c r="G49" s="106"/>
      <c r="H49" s="104"/>
      <c r="I49" s="104"/>
    </row>
    <row r="50" spans="1:9" x14ac:dyDescent="0.25">
      <c r="A50" s="268" t="s">
        <v>657</v>
      </c>
      <c r="B50" s="268"/>
      <c r="C50" s="268"/>
      <c r="D50" s="104"/>
      <c r="E50" s="304" t="s">
        <v>658</v>
      </c>
      <c r="F50" s="304"/>
      <c r="G50" s="304"/>
      <c r="H50" s="304"/>
      <c r="I50" s="304"/>
    </row>
    <row r="51" spans="1:9" ht="30" customHeight="1" x14ac:dyDescent="0.25">
      <c r="A51" s="105"/>
      <c r="B51" s="104"/>
      <c r="C51" s="104"/>
      <c r="D51" s="104"/>
      <c r="E51" s="303" t="s">
        <v>659</v>
      </c>
      <c r="F51" s="303"/>
      <c r="G51" s="303"/>
      <c r="H51" s="303"/>
      <c r="I51" s="303"/>
    </row>
  </sheetData>
  <sheetProtection algorithmName="SHA-512" hashValue="fGDl2GhYhNtuxmLWbezDI4y1yaf0xbl3ArxtmoUWLPVtQpl//dN/ZbberpIMxIVlUIhoYQPItIa0anhRLDCdTQ==" saltValue="7ibyF6TZ7gJ2oxbPZG+uLg==" spinCount="100000" sheet="1" objects="1" scenarios="1"/>
  <mergeCells count="24">
    <mergeCell ref="G6:J6"/>
    <mergeCell ref="K6:M6"/>
    <mergeCell ref="E50:I50"/>
    <mergeCell ref="E51:I51"/>
    <mergeCell ref="C8:C40"/>
    <mergeCell ref="C5:C7"/>
    <mergeCell ref="D5:D7"/>
    <mergeCell ref="E5:E7"/>
    <mergeCell ref="O8:P8"/>
    <mergeCell ref="O39:P39"/>
    <mergeCell ref="O40:P40"/>
    <mergeCell ref="A1:F1"/>
    <mergeCell ref="F5:F7"/>
    <mergeCell ref="G1:P1"/>
    <mergeCell ref="A2:I2"/>
    <mergeCell ref="A3:I3"/>
    <mergeCell ref="A5:A7"/>
    <mergeCell ref="B8:B43"/>
    <mergeCell ref="G5:N5"/>
    <mergeCell ref="O5:O7"/>
    <mergeCell ref="P5:P7"/>
    <mergeCell ref="A8:A43"/>
    <mergeCell ref="B5:B7"/>
    <mergeCell ref="C41:C42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5"/>
  <sheetViews>
    <sheetView zoomScaleNormal="100" workbookViewId="0">
      <selection activeCell="H44" sqref="H44"/>
    </sheetView>
  </sheetViews>
  <sheetFormatPr defaultColWidth="8.7109375" defaultRowHeight="15" x14ac:dyDescent="0.25"/>
  <cols>
    <col min="1" max="1" width="6" style="256" customWidth="1"/>
    <col min="2" max="2" width="14.85546875" style="1" customWidth="1"/>
    <col min="3" max="3" width="20" style="1" customWidth="1"/>
    <col min="4" max="4" width="68.7109375" style="1" customWidth="1"/>
    <col min="5" max="6" width="8.7109375" style="257" customWidth="1"/>
    <col min="7" max="7" width="3.28515625" style="25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3.140625" style="1" customWidth="1"/>
    <col min="16" max="16" width="13.57031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636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368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4"/>
      <c r="B7" s="294"/>
      <c r="C7" s="294"/>
      <c r="D7" s="294"/>
      <c r="E7" s="297"/>
      <c r="F7" s="297"/>
      <c r="G7" s="214" t="s">
        <v>17</v>
      </c>
      <c r="H7" s="215" t="s">
        <v>18</v>
      </c>
      <c r="I7" s="216" t="s">
        <v>19</v>
      </c>
      <c r="J7" s="216" t="s">
        <v>27</v>
      </c>
      <c r="K7" s="216" t="s">
        <v>20</v>
      </c>
      <c r="L7" s="216" t="s">
        <v>21</v>
      </c>
      <c r="M7" s="216" t="s">
        <v>22</v>
      </c>
      <c r="N7" s="217" t="s">
        <v>23</v>
      </c>
      <c r="O7" s="297"/>
      <c r="P7" s="297"/>
    </row>
    <row r="8" spans="1:16" s="2" customFormat="1" x14ac:dyDescent="0.25">
      <c r="A8" s="308">
        <v>1</v>
      </c>
      <c r="B8" s="360"/>
      <c r="C8" s="366" t="s">
        <v>30</v>
      </c>
      <c r="D8" s="261" t="s">
        <v>432</v>
      </c>
      <c r="E8" s="242">
        <v>2</v>
      </c>
      <c r="F8" s="242">
        <v>229</v>
      </c>
      <c r="G8" s="235"/>
      <c r="H8" s="235"/>
      <c r="I8" s="235"/>
      <c r="J8" s="235"/>
      <c r="K8" s="235"/>
      <c r="L8" s="235" t="s">
        <v>24</v>
      </c>
      <c r="M8" s="237" t="s">
        <v>24</v>
      </c>
      <c r="N8" s="235"/>
      <c r="O8" s="318" t="s">
        <v>25</v>
      </c>
      <c r="P8" s="319"/>
    </row>
    <row r="9" spans="1:16" s="2" customFormat="1" ht="25.5" x14ac:dyDescent="0.25">
      <c r="A9" s="328"/>
      <c r="B9" s="361"/>
      <c r="C9" s="367"/>
      <c r="D9" s="65" t="s">
        <v>437</v>
      </c>
      <c r="E9" s="243">
        <v>2</v>
      </c>
      <c r="F9" s="243">
        <v>229</v>
      </c>
      <c r="G9" s="236"/>
      <c r="H9" s="236"/>
      <c r="I9" s="236"/>
      <c r="J9" s="236"/>
      <c r="K9" s="236"/>
      <c r="L9" s="236" t="s">
        <v>24</v>
      </c>
      <c r="M9" s="238" t="s">
        <v>24</v>
      </c>
      <c r="N9" s="236"/>
      <c r="O9" s="358" t="s">
        <v>25</v>
      </c>
      <c r="P9" s="359"/>
    </row>
    <row r="10" spans="1:16" s="2" customFormat="1" x14ac:dyDescent="0.25">
      <c r="A10" s="328"/>
      <c r="B10" s="361"/>
      <c r="C10" s="367"/>
      <c r="D10" s="65" t="s">
        <v>434</v>
      </c>
      <c r="E10" s="243">
        <v>2</v>
      </c>
      <c r="F10" s="243">
        <v>229</v>
      </c>
      <c r="G10" s="236"/>
      <c r="H10" s="236"/>
      <c r="I10" s="236"/>
      <c r="J10" s="236"/>
      <c r="K10" s="236"/>
      <c r="L10" s="236" t="s">
        <v>24</v>
      </c>
      <c r="M10" s="238" t="s">
        <v>24</v>
      </c>
      <c r="N10" s="236"/>
      <c r="O10" s="358" t="s">
        <v>25</v>
      </c>
      <c r="P10" s="359"/>
    </row>
    <row r="11" spans="1:16" s="2" customFormat="1" x14ac:dyDescent="0.25">
      <c r="A11" s="328"/>
      <c r="B11" s="361"/>
      <c r="C11" s="367"/>
      <c r="D11" s="65" t="s">
        <v>609</v>
      </c>
      <c r="E11" s="243">
        <v>2</v>
      </c>
      <c r="F11" s="243">
        <v>229</v>
      </c>
      <c r="G11" s="236"/>
      <c r="H11" s="236"/>
      <c r="I11" s="236"/>
      <c r="J11" s="236"/>
      <c r="K11" s="236"/>
      <c r="L11" s="236" t="s">
        <v>24</v>
      </c>
      <c r="M11" s="238" t="s">
        <v>24</v>
      </c>
      <c r="N11" s="236"/>
      <c r="O11" s="358" t="s">
        <v>25</v>
      </c>
      <c r="P11" s="359"/>
    </row>
    <row r="12" spans="1:16" s="2" customFormat="1" ht="25.5" x14ac:dyDescent="0.25">
      <c r="A12" s="309"/>
      <c r="B12" s="362"/>
      <c r="C12" s="368"/>
      <c r="D12" s="65" t="s">
        <v>610</v>
      </c>
      <c r="E12" s="243">
        <v>2</v>
      </c>
      <c r="F12" s="243">
        <v>2</v>
      </c>
      <c r="G12" s="236"/>
      <c r="H12" s="236"/>
      <c r="I12" s="236"/>
      <c r="J12" s="236"/>
      <c r="K12" s="236"/>
      <c r="L12" s="236" t="s">
        <v>24</v>
      </c>
      <c r="M12" s="238" t="s">
        <v>24</v>
      </c>
      <c r="N12" s="236"/>
      <c r="O12" s="358" t="s">
        <v>25</v>
      </c>
      <c r="P12" s="359"/>
    </row>
    <row r="13" spans="1:16" ht="15" customHeight="1" x14ac:dyDescent="0.25">
      <c r="A13" s="370">
        <v>2</v>
      </c>
      <c r="B13" s="369"/>
      <c r="C13" s="368" t="s">
        <v>431</v>
      </c>
      <c r="D13" s="164" t="s">
        <v>432</v>
      </c>
      <c r="E13" s="84">
        <v>2</v>
      </c>
      <c r="F13" s="84">
        <v>20</v>
      </c>
      <c r="G13" s="84"/>
      <c r="H13" s="85"/>
      <c r="I13" s="85"/>
      <c r="J13" s="85"/>
      <c r="K13" s="85"/>
      <c r="L13" s="253" t="s">
        <v>24</v>
      </c>
      <c r="M13" s="253" t="s">
        <v>24</v>
      </c>
      <c r="N13" s="85"/>
      <c r="O13" s="358" t="s">
        <v>25</v>
      </c>
      <c r="P13" s="359"/>
    </row>
    <row r="14" spans="1:16" x14ac:dyDescent="0.25">
      <c r="A14" s="363"/>
      <c r="B14" s="364"/>
      <c r="C14" s="365"/>
      <c r="D14" s="66" t="s">
        <v>433</v>
      </c>
      <c r="E14" s="243">
        <v>2</v>
      </c>
      <c r="F14" s="243">
        <v>20</v>
      </c>
      <c r="G14" s="243"/>
      <c r="H14" s="66"/>
      <c r="I14" s="66"/>
      <c r="J14" s="66"/>
      <c r="K14" s="66"/>
      <c r="L14" s="236" t="s">
        <v>24</v>
      </c>
      <c r="M14" s="236" t="s">
        <v>24</v>
      </c>
      <c r="N14" s="66"/>
      <c r="O14" s="306" t="s">
        <v>25</v>
      </c>
      <c r="P14" s="307"/>
    </row>
    <row r="15" spans="1:16" ht="24.75" customHeight="1" x14ac:dyDescent="0.25">
      <c r="A15" s="363"/>
      <c r="B15" s="364"/>
      <c r="C15" s="365"/>
      <c r="D15" s="81" t="s">
        <v>611</v>
      </c>
      <c r="E15" s="243">
        <v>2</v>
      </c>
      <c r="F15" s="243">
        <v>20</v>
      </c>
      <c r="G15" s="243"/>
      <c r="H15" s="66"/>
      <c r="I15" s="66"/>
      <c r="J15" s="66"/>
      <c r="K15" s="66"/>
      <c r="L15" s="236" t="s">
        <v>24</v>
      </c>
      <c r="M15" s="236" t="s">
        <v>24</v>
      </c>
      <c r="N15" s="66"/>
      <c r="O15" s="306" t="s">
        <v>25</v>
      </c>
      <c r="P15" s="307"/>
    </row>
    <row r="16" spans="1:16" x14ac:dyDescent="0.25">
      <c r="A16" s="363"/>
      <c r="B16" s="364"/>
      <c r="C16" s="365"/>
      <c r="D16" s="66" t="s">
        <v>434</v>
      </c>
      <c r="E16" s="243">
        <v>2</v>
      </c>
      <c r="F16" s="243">
        <v>20</v>
      </c>
      <c r="G16" s="243"/>
      <c r="H16" s="66"/>
      <c r="I16" s="66"/>
      <c r="J16" s="66"/>
      <c r="K16" s="66"/>
      <c r="L16" s="236" t="s">
        <v>24</v>
      </c>
      <c r="M16" s="236" t="s">
        <v>24</v>
      </c>
      <c r="N16" s="66"/>
      <c r="O16" s="306" t="s">
        <v>25</v>
      </c>
      <c r="P16" s="307"/>
    </row>
    <row r="17" spans="1:16" x14ac:dyDescent="0.25">
      <c r="A17" s="363"/>
      <c r="B17" s="364"/>
      <c r="C17" s="365"/>
      <c r="D17" s="51" t="s">
        <v>435</v>
      </c>
      <c r="E17" s="243">
        <v>2</v>
      </c>
      <c r="F17" s="243">
        <v>20</v>
      </c>
      <c r="G17" s="243"/>
      <c r="H17" s="66"/>
      <c r="I17" s="66"/>
      <c r="J17" s="66"/>
      <c r="K17" s="66"/>
      <c r="L17" s="236" t="s">
        <v>24</v>
      </c>
      <c r="M17" s="236" t="s">
        <v>24</v>
      </c>
      <c r="N17" s="66"/>
      <c r="O17" s="306" t="s">
        <v>25</v>
      </c>
      <c r="P17" s="307"/>
    </row>
    <row r="18" spans="1:16" ht="15" customHeight="1" x14ac:dyDescent="0.25">
      <c r="A18" s="370">
        <v>3</v>
      </c>
      <c r="B18" s="369"/>
      <c r="C18" s="368" t="s">
        <v>436</v>
      </c>
      <c r="D18" s="85" t="s">
        <v>437</v>
      </c>
      <c r="E18" s="84">
        <v>2</v>
      </c>
      <c r="F18" s="84">
        <v>2</v>
      </c>
      <c r="G18" s="84"/>
      <c r="H18" s="85"/>
      <c r="I18" s="85"/>
      <c r="J18" s="85"/>
      <c r="K18" s="85"/>
      <c r="L18" s="236" t="s">
        <v>24</v>
      </c>
      <c r="M18" s="236" t="s">
        <v>24</v>
      </c>
      <c r="N18" s="85"/>
      <c r="O18" s="358" t="s">
        <v>25</v>
      </c>
      <c r="P18" s="359"/>
    </row>
    <row r="19" spans="1:16" x14ac:dyDescent="0.25">
      <c r="A19" s="363"/>
      <c r="B19" s="364"/>
      <c r="C19" s="365"/>
      <c r="D19" s="66" t="s">
        <v>438</v>
      </c>
      <c r="E19" s="243">
        <v>2</v>
      </c>
      <c r="F19" s="243">
        <v>2</v>
      </c>
      <c r="G19" s="243"/>
      <c r="H19" s="66"/>
      <c r="I19" s="66"/>
      <c r="J19" s="66"/>
      <c r="K19" s="66"/>
      <c r="L19" s="236" t="s">
        <v>24</v>
      </c>
      <c r="M19" s="236" t="s">
        <v>24</v>
      </c>
      <c r="N19" s="66"/>
      <c r="O19" s="306" t="s">
        <v>25</v>
      </c>
      <c r="P19" s="307"/>
    </row>
    <row r="20" spans="1:16" x14ac:dyDescent="0.25">
      <c r="A20" s="363"/>
      <c r="B20" s="364"/>
      <c r="C20" s="365"/>
      <c r="D20" s="66" t="s">
        <v>432</v>
      </c>
      <c r="E20" s="243">
        <v>2</v>
      </c>
      <c r="F20" s="243">
        <v>2</v>
      </c>
      <c r="G20" s="243"/>
      <c r="H20" s="66"/>
      <c r="I20" s="66"/>
      <c r="J20" s="66"/>
      <c r="K20" s="66"/>
      <c r="L20" s="236" t="s">
        <v>24</v>
      </c>
      <c r="M20" s="236" t="s">
        <v>24</v>
      </c>
      <c r="N20" s="66"/>
      <c r="O20" s="306" t="s">
        <v>25</v>
      </c>
      <c r="P20" s="307"/>
    </row>
    <row r="21" spans="1:16" x14ac:dyDescent="0.25">
      <c r="A21" s="363"/>
      <c r="B21" s="364"/>
      <c r="C21" s="365"/>
      <c r="D21" s="66" t="s">
        <v>434</v>
      </c>
      <c r="E21" s="243">
        <v>2</v>
      </c>
      <c r="F21" s="243">
        <v>2</v>
      </c>
      <c r="G21" s="243"/>
      <c r="H21" s="66"/>
      <c r="I21" s="66"/>
      <c r="J21" s="66"/>
      <c r="K21" s="66"/>
      <c r="L21" s="236" t="s">
        <v>24</v>
      </c>
      <c r="M21" s="236" t="s">
        <v>24</v>
      </c>
      <c r="N21" s="66"/>
      <c r="O21" s="306" t="s">
        <v>25</v>
      </c>
      <c r="P21" s="307"/>
    </row>
    <row r="22" spans="1:16" x14ac:dyDescent="0.25">
      <c r="A22" s="363"/>
      <c r="B22" s="364"/>
      <c r="C22" s="365"/>
      <c r="D22" s="66" t="s">
        <v>440</v>
      </c>
      <c r="E22" s="243">
        <v>2</v>
      </c>
      <c r="F22" s="243">
        <v>2</v>
      </c>
      <c r="G22" s="243"/>
      <c r="H22" s="66"/>
      <c r="I22" s="66"/>
      <c r="J22" s="66"/>
      <c r="K22" s="66"/>
      <c r="L22" s="236" t="s">
        <v>24</v>
      </c>
      <c r="M22" s="236" t="s">
        <v>24</v>
      </c>
      <c r="N22" s="66"/>
      <c r="O22" s="306" t="s">
        <v>25</v>
      </c>
      <c r="P22" s="307"/>
    </row>
    <row r="23" spans="1:16" x14ac:dyDescent="0.25">
      <c r="A23" s="363">
        <v>4</v>
      </c>
      <c r="B23" s="364"/>
      <c r="C23" s="365" t="s">
        <v>613</v>
      </c>
      <c r="D23" s="66" t="s">
        <v>437</v>
      </c>
      <c r="E23" s="243">
        <v>2</v>
      </c>
      <c r="F23" s="243">
        <v>44</v>
      </c>
      <c r="G23" s="243"/>
      <c r="H23" s="66"/>
      <c r="I23" s="66"/>
      <c r="J23" s="66"/>
      <c r="K23" s="66"/>
      <c r="L23" s="252" t="s">
        <v>24</v>
      </c>
      <c r="M23" s="236" t="s">
        <v>24</v>
      </c>
      <c r="N23" s="66"/>
      <c r="O23" s="306" t="s">
        <v>25</v>
      </c>
      <c r="P23" s="307"/>
    </row>
    <row r="24" spans="1:16" x14ac:dyDescent="0.25">
      <c r="A24" s="363"/>
      <c r="B24" s="364"/>
      <c r="C24" s="365"/>
      <c r="D24" s="66" t="s">
        <v>432</v>
      </c>
      <c r="E24" s="243">
        <v>2</v>
      </c>
      <c r="F24" s="243">
        <v>44</v>
      </c>
      <c r="G24" s="243"/>
      <c r="H24" s="66"/>
      <c r="I24" s="66"/>
      <c r="J24" s="66"/>
      <c r="K24" s="66"/>
      <c r="L24" s="252" t="s">
        <v>24</v>
      </c>
      <c r="M24" s="236" t="s">
        <v>24</v>
      </c>
      <c r="N24" s="66"/>
      <c r="O24" s="306" t="s">
        <v>25</v>
      </c>
      <c r="P24" s="307"/>
    </row>
    <row r="25" spans="1:16" x14ac:dyDescent="0.25">
      <c r="A25" s="363"/>
      <c r="B25" s="364"/>
      <c r="C25" s="365"/>
      <c r="D25" s="66" t="s">
        <v>439</v>
      </c>
      <c r="E25" s="243">
        <v>2</v>
      </c>
      <c r="F25" s="243">
        <v>44</v>
      </c>
      <c r="G25" s="243"/>
      <c r="H25" s="66"/>
      <c r="I25" s="66"/>
      <c r="J25" s="66"/>
      <c r="K25" s="66"/>
      <c r="L25" s="252" t="s">
        <v>24</v>
      </c>
      <c r="M25" s="236" t="s">
        <v>24</v>
      </c>
      <c r="N25" s="66"/>
      <c r="O25" s="306" t="s">
        <v>25</v>
      </c>
      <c r="P25" s="307"/>
    </row>
    <row r="26" spans="1:16" x14ac:dyDescent="0.25">
      <c r="A26" s="363"/>
      <c r="B26" s="364"/>
      <c r="C26" s="365"/>
      <c r="D26" s="66" t="s">
        <v>612</v>
      </c>
      <c r="E26" s="243">
        <v>2</v>
      </c>
      <c r="F26" s="243">
        <v>44</v>
      </c>
      <c r="G26" s="243"/>
      <c r="H26" s="66"/>
      <c r="I26" s="66"/>
      <c r="J26" s="66"/>
      <c r="K26" s="66"/>
      <c r="L26" s="252" t="s">
        <v>24</v>
      </c>
      <c r="M26" s="236" t="s">
        <v>24</v>
      </c>
      <c r="N26" s="66"/>
      <c r="O26" s="306" t="s">
        <v>25</v>
      </c>
      <c r="P26" s="307"/>
    </row>
    <row r="27" spans="1:16" ht="15.75" thickBot="1" x14ac:dyDescent="0.3">
      <c r="A27" s="160">
        <v>5</v>
      </c>
      <c r="B27" s="165" t="s">
        <v>614</v>
      </c>
      <c r="C27" s="161" t="s">
        <v>545</v>
      </c>
      <c r="D27" s="69" t="s">
        <v>42</v>
      </c>
      <c r="E27" s="171">
        <v>2</v>
      </c>
      <c r="F27" s="171">
        <v>1</v>
      </c>
      <c r="G27" s="171"/>
      <c r="H27" s="69"/>
      <c r="I27" s="69"/>
      <c r="J27" s="69"/>
      <c r="K27" s="69"/>
      <c r="L27" s="192" t="s">
        <v>24</v>
      </c>
      <c r="M27" s="192" t="s">
        <v>24</v>
      </c>
      <c r="N27" s="69"/>
      <c r="O27" s="306" t="s">
        <v>25</v>
      </c>
      <c r="P27" s="307"/>
    </row>
    <row r="28" spans="1:16" ht="15.75" thickBot="1" x14ac:dyDescent="0.3">
      <c r="O28" s="47" t="s">
        <v>26</v>
      </c>
      <c r="P28" s="48"/>
    </row>
    <row r="31" spans="1:16" x14ac:dyDescent="0.25">
      <c r="A31" s="105"/>
      <c r="B31" s="104"/>
      <c r="C31" s="104"/>
      <c r="D31" s="104"/>
      <c r="E31" s="106"/>
      <c r="F31" s="106"/>
      <c r="G31" s="106"/>
      <c r="H31" s="104"/>
      <c r="I31" s="104"/>
    </row>
    <row r="32" spans="1:16" x14ac:dyDescent="0.25">
      <c r="A32" s="105"/>
      <c r="B32" s="104"/>
      <c r="C32" s="104"/>
      <c r="D32" s="104"/>
      <c r="E32" s="106"/>
      <c r="F32" s="106"/>
      <c r="G32" s="106"/>
      <c r="H32" s="104"/>
      <c r="I32" s="104"/>
    </row>
    <row r="33" spans="1:9" x14ac:dyDescent="0.25">
      <c r="A33" s="268" t="s">
        <v>657</v>
      </c>
      <c r="B33" s="268"/>
      <c r="C33" s="268"/>
      <c r="D33" s="104"/>
      <c r="E33" s="304" t="s">
        <v>658</v>
      </c>
      <c r="F33" s="304"/>
      <c r="G33" s="304"/>
      <c r="H33" s="304"/>
      <c r="I33" s="304"/>
    </row>
    <row r="34" spans="1:9" ht="30" customHeight="1" x14ac:dyDescent="0.25">
      <c r="A34" s="105"/>
      <c r="B34" s="104"/>
      <c r="C34" s="104"/>
      <c r="D34" s="104"/>
      <c r="E34" s="303" t="s">
        <v>659</v>
      </c>
      <c r="F34" s="303"/>
      <c r="G34" s="303"/>
      <c r="H34" s="303"/>
      <c r="I34" s="303"/>
    </row>
    <row r="35" spans="1:9" x14ac:dyDescent="0.25">
      <c r="A35" s="105"/>
      <c r="B35" s="104"/>
      <c r="C35" s="104"/>
      <c r="D35" s="104"/>
      <c r="E35" s="106"/>
      <c r="F35" s="106"/>
      <c r="G35" s="106"/>
      <c r="H35" s="104"/>
      <c r="I35" s="104"/>
    </row>
  </sheetData>
  <sheetProtection algorithmName="SHA-512" hashValue="do2YQXeUhDW14H20tmv2j3Pf6ldl45VqLXFgIqbH2vduPyplfPZzxtBDBghjsSGU//Q1GYuE1/wG/2WYUp356A==" saltValue="X8azJzrEwIgmsAZtnL9wkA==" spinCount="100000" sheet="1" objects="1" scenarios="1"/>
  <mergeCells count="49">
    <mergeCell ref="E34:I34"/>
    <mergeCell ref="O25:P25"/>
    <mergeCell ref="O26:P26"/>
    <mergeCell ref="O27:P27"/>
    <mergeCell ref="O15:P15"/>
    <mergeCell ref="O13:P13"/>
    <mergeCell ref="O14:P14"/>
    <mergeCell ref="O12:P12"/>
    <mergeCell ref="E33:I33"/>
    <mergeCell ref="O23:P23"/>
    <mergeCell ref="O24:P24"/>
    <mergeCell ref="O16:P16"/>
    <mergeCell ref="O17:P17"/>
    <mergeCell ref="O18:P18"/>
    <mergeCell ref="O21:P21"/>
    <mergeCell ref="O22:P22"/>
    <mergeCell ref="O19:P19"/>
    <mergeCell ref="O20:P20"/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  <mergeCell ref="O11:P11"/>
    <mergeCell ref="A8:A12"/>
    <mergeCell ref="B8:B12"/>
    <mergeCell ref="A23:A26"/>
    <mergeCell ref="B23:B26"/>
    <mergeCell ref="C23:C26"/>
    <mergeCell ref="C8:C12"/>
    <mergeCell ref="B18:B22"/>
    <mergeCell ref="A18:A22"/>
    <mergeCell ref="B13:B17"/>
    <mergeCell ref="A13:A17"/>
    <mergeCell ref="C13:C17"/>
    <mergeCell ref="C18:C22"/>
    <mergeCell ref="O10:P10"/>
    <mergeCell ref="O9:P9"/>
    <mergeCell ref="O8:P8"/>
  </mergeCells>
  <pageMargins left="0.7" right="0.7" top="0.75" bottom="0.75" header="0.3" footer="0.3"/>
  <pageSetup paperSize="9" scale="6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9"/>
  <sheetViews>
    <sheetView tabSelected="1" zoomScaleNormal="100" workbookViewId="0">
      <selection activeCell="P17" sqref="P17"/>
    </sheetView>
  </sheetViews>
  <sheetFormatPr defaultColWidth="8.7109375" defaultRowHeight="15" x14ac:dyDescent="0.25"/>
  <cols>
    <col min="1" max="1" width="6" style="18" customWidth="1"/>
    <col min="2" max="2" width="15.570312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7.28515625" style="1" customWidth="1"/>
    <col min="16" max="16" width="17.5703125" style="1" customWidth="1"/>
    <col min="17" max="17" width="21" style="1" bestFit="1" customWidth="1"/>
    <col min="18" max="16384" width="8.7109375" style="1"/>
  </cols>
  <sheetData>
    <row r="1" spans="1:18" ht="54.95" customHeight="1" x14ac:dyDescent="0.25">
      <c r="A1" s="292"/>
      <c r="B1" s="292"/>
      <c r="C1" s="292"/>
      <c r="D1" s="292"/>
      <c r="E1" s="292"/>
      <c r="F1" s="292"/>
      <c r="G1" s="289" t="s">
        <v>617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8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8" ht="15" customHeight="1" x14ac:dyDescent="0.25">
      <c r="A3" s="291" t="s">
        <v>43</v>
      </c>
      <c r="B3" s="291"/>
      <c r="C3" s="291"/>
      <c r="D3" s="291"/>
      <c r="E3" s="291"/>
      <c r="F3" s="291"/>
      <c r="G3" s="291"/>
      <c r="H3" s="291"/>
      <c r="I3" s="291"/>
    </row>
    <row r="4" spans="1:18" ht="15" customHeight="1" thickBot="1" x14ac:dyDescent="0.3"/>
    <row r="5" spans="1:18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8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8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8" s="2" customFormat="1" ht="15" customHeight="1" x14ac:dyDescent="0.25">
      <c r="A8" s="96">
        <v>1</v>
      </c>
      <c r="B8" s="59" t="s">
        <v>33</v>
      </c>
      <c r="C8" s="59" t="s">
        <v>34</v>
      </c>
      <c r="D8" s="59" t="s">
        <v>35</v>
      </c>
      <c r="E8" s="90">
        <v>1</v>
      </c>
      <c r="F8" s="90">
        <v>1</v>
      </c>
      <c r="G8" s="90"/>
      <c r="H8" s="90"/>
      <c r="I8" s="90"/>
      <c r="J8" s="90"/>
      <c r="K8" s="90"/>
      <c r="L8" s="90" t="s">
        <v>24</v>
      </c>
      <c r="M8" s="100"/>
      <c r="N8" s="90"/>
      <c r="O8" s="128"/>
      <c r="P8" s="34">
        <f>E8*F8*ROUND(O8, 2)</f>
        <v>0</v>
      </c>
      <c r="Q8" s="27"/>
    </row>
    <row r="9" spans="1:18" s="2" customFormat="1" ht="15" customHeight="1" x14ac:dyDescent="0.25">
      <c r="A9" s="94">
        <v>2</v>
      </c>
      <c r="B9" s="57" t="s">
        <v>36</v>
      </c>
      <c r="C9" s="57" t="s">
        <v>34</v>
      </c>
      <c r="D9" s="57" t="s">
        <v>37</v>
      </c>
      <c r="E9" s="88">
        <v>1</v>
      </c>
      <c r="F9" s="88">
        <v>1</v>
      </c>
      <c r="G9" s="88"/>
      <c r="H9" s="88"/>
      <c r="I9" s="88"/>
      <c r="J9" s="88"/>
      <c r="K9" s="88"/>
      <c r="L9" s="88" t="s">
        <v>24</v>
      </c>
      <c r="M9" s="101"/>
      <c r="N9" s="88"/>
      <c r="O9" s="127"/>
      <c r="P9" s="35">
        <f>E9*F9*ROUND(O9, 2)</f>
        <v>0</v>
      </c>
      <c r="Q9" s="27"/>
    </row>
    <row r="10" spans="1:18" s="2" customFormat="1" ht="15" customHeight="1" x14ac:dyDescent="0.25">
      <c r="A10" s="94">
        <v>3</v>
      </c>
      <c r="B10" s="57" t="s">
        <v>38</v>
      </c>
      <c r="C10" s="57" t="s">
        <v>34</v>
      </c>
      <c r="D10" s="57" t="s">
        <v>39</v>
      </c>
      <c r="E10" s="88">
        <v>1</v>
      </c>
      <c r="F10" s="88">
        <v>1</v>
      </c>
      <c r="G10" s="88"/>
      <c r="H10" s="88"/>
      <c r="I10" s="88"/>
      <c r="J10" s="88"/>
      <c r="K10" s="88"/>
      <c r="L10" s="141" t="s">
        <v>24</v>
      </c>
      <c r="M10" s="101"/>
      <c r="N10" s="88"/>
      <c r="O10" s="127"/>
      <c r="P10" s="35">
        <f>E10*F10*ROUND(O10, 2)</f>
        <v>0</v>
      </c>
      <c r="Q10" s="30"/>
      <c r="R10" s="27"/>
    </row>
    <row r="11" spans="1:18" s="2" customFormat="1" ht="15" customHeight="1" x14ac:dyDescent="0.25">
      <c r="A11" s="94">
        <v>4</v>
      </c>
      <c r="B11" s="57" t="s">
        <v>40</v>
      </c>
      <c r="C11" s="57" t="s">
        <v>34</v>
      </c>
      <c r="D11" s="57" t="s">
        <v>41</v>
      </c>
      <c r="E11" s="88">
        <v>1</v>
      </c>
      <c r="F11" s="88">
        <v>1</v>
      </c>
      <c r="G11" s="88"/>
      <c r="H11" s="88"/>
      <c r="I11" s="88"/>
      <c r="J11" s="88"/>
      <c r="K11" s="88"/>
      <c r="L11" s="141" t="s">
        <v>24</v>
      </c>
      <c r="M11" s="101"/>
      <c r="N11" s="88"/>
      <c r="O11" s="127"/>
      <c r="P11" s="35">
        <f>E11*F11*ROUND(O11, 2)</f>
        <v>0</v>
      </c>
      <c r="Q11" s="30"/>
      <c r="R11" s="27"/>
    </row>
    <row r="12" spans="1:18" s="2" customFormat="1" ht="15" customHeight="1" thickBot="1" x14ac:dyDescent="0.3">
      <c r="A12" s="95">
        <v>5</v>
      </c>
      <c r="B12" s="60" t="s">
        <v>544</v>
      </c>
      <c r="C12" s="60" t="s">
        <v>545</v>
      </c>
      <c r="D12" s="60" t="s">
        <v>42</v>
      </c>
      <c r="E12" s="61">
        <v>1</v>
      </c>
      <c r="F12" s="61">
        <v>1</v>
      </c>
      <c r="G12" s="36"/>
      <c r="H12" s="36"/>
      <c r="I12" s="36"/>
      <c r="J12" s="36"/>
      <c r="K12" s="36"/>
      <c r="L12" s="36" t="s">
        <v>24</v>
      </c>
      <c r="M12" s="102"/>
      <c r="N12" s="36"/>
      <c r="O12" s="134"/>
      <c r="P12" s="37">
        <f>E12*F12*ROUND(O12, 2)</f>
        <v>0</v>
      </c>
      <c r="Q12" s="30"/>
      <c r="R12" s="27"/>
    </row>
    <row r="13" spans="1:18" ht="15.75" thickBot="1" x14ac:dyDescent="0.3"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39" t="s">
        <v>26</v>
      </c>
      <c r="P13" s="40">
        <f>SUM(P8:P12)</f>
        <v>0</v>
      </c>
      <c r="R13" s="31"/>
    </row>
    <row r="14" spans="1:18" x14ac:dyDescent="0.25"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8" x14ac:dyDescent="0.25">
      <c r="A15" s="284"/>
      <c r="B15" s="285"/>
      <c r="C15" s="104"/>
      <c r="D15" s="104"/>
      <c r="E15" s="105"/>
      <c r="F15" s="105"/>
      <c r="G15" s="105"/>
      <c r="H15" s="105"/>
      <c r="I15" s="105"/>
      <c r="J15" s="105"/>
      <c r="K15" s="18"/>
      <c r="L15" s="18"/>
      <c r="M15" s="18"/>
      <c r="N15" s="18"/>
      <c r="O15" s="18"/>
      <c r="P15" s="18"/>
    </row>
    <row r="16" spans="1:18" x14ac:dyDescent="0.25">
      <c r="A16" s="284"/>
      <c r="B16" s="285"/>
      <c r="C16" s="104"/>
      <c r="D16" s="104"/>
      <c r="E16" s="105"/>
      <c r="F16" s="105"/>
      <c r="G16" s="105"/>
      <c r="H16" s="105"/>
      <c r="I16" s="105"/>
      <c r="J16" s="105"/>
      <c r="K16" s="18"/>
      <c r="L16" s="18"/>
      <c r="M16" s="18"/>
      <c r="N16" s="18"/>
      <c r="O16" s="18"/>
      <c r="P16" s="18"/>
    </row>
    <row r="17" spans="1:10" x14ac:dyDescent="0.25">
      <c r="A17" s="105"/>
      <c r="B17" s="104"/>
      <c r="C17" s="104"/>
      <c r="D17" s="104"/>
      <c r="E17" s="106"/>
      <c r="F17" s="106"/>
      <c r="G17" s="106"/>
      <c r="H17" s="104"/>
      <c r="I17" s="104"/>
      <c r="J17" s="104"/>
    </row>
    <row r="18" spans="1:10" x14ac:dyDescent="0.25">
      <c r="A18" s="302" t="s">
        <v>657</v>
      </c>
      <c r="B18" s="302"/>
      <c r="C18" s="302"/>
      <c r="D18" s="104"/>
      <c r="E18" s="304" t="s">
        <v>658</v>
      </c>
      <c r="F18" s="304"/>
      <c r="G18" s="304"/>
      <c r="H18" s="304"/>
      <c r="I18" s="304"/>
      <c r="J18" s="104"/>
    </row>
    <row r="19" spans="1:10" ht="30" customHeight="1" x14ac:dyDescent="0.25">
      <c r="A19" s="105"/>
      <c r="B19" s="104"/>
      <c r="C19" s="104"/>
      <c r="D19" s="104"/>
      <c r="E19" s="303" t="s">
        <v>659</v>
      </c>
      <c r="F19" s="303"/>
      <c r="G19" s="303"/>
      <c r="H19" s="303"/>
      <c r="I19" s="303"/>
      <c r="J19" s="104"/>
    </row>
  </sheetData>
  <sheetProtection algorithmName="SHA-512" hashValue="foDU1yb1zFwxrnCek4ac01Eb7gIZFqDn1DiTNQUMF/SCGIbWI/b0dvfjXJ8RcLheKNxGvndDE1F3X3So3Q52KQ==" saltValue="GjzdD8zxBLjrRISkCqBxXA==" spinCount="100000" sheet="1" objects="1" scenarios="1"/>
  <mergeCells count="18">
    <mergeCell ref="A18:C18"/>
    <mergeCell ref="E19:I19"/>
    <mergeCell ref="E18:I18"/>
    <mergeCell ref="O5:O7"/>
    <mergeCell ref="P5:P7"/>
    <mergeCell ref="G6:J6"/>
    <mergeCell ref="G1:P1"/>
    <mergeCell ref="K6:M6"/>
    <mergeCell ref="A2:I2"/>
    <mergeCell ref="A3:I3"/>
    <mergeCell ref="A1:F1"/>
    <mergeCell ref="A5:A7"/>
    <mergeCell ref="B5:B7"/>
    <mergeCell ref="C5:C7"/>
    <mergeCell ref="D5:D7"/>
    <mergeCell ref="E5:E7"/>
    <mergeCell ref="F5:F7"/>
    <mergeCell ref="G5:N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7" fitToHeight="0" orientation="landscape" horizontalDpi="4294967295" verticalDpi="4294967295" r:id="rId1"/>
  <headerFooter>
    <oddFooter>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2"/>
  <sheetViews>
    <sheetView zoomScaleNormal="100" workbookViewId="0">
      <selection activeCell="S21" sqref="S21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5703125" style="1" customWidth="1"/>
    <col min="16" max="16" width="15.425781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637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369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4"/>
      <c r="B7" s="294"/>
      <c r="C7" s="294"/>
      <c r="D7" s="294"/>
      <c r="E7" s="297"/>
      <c r="F7" s="297"/>
      <c r="G7" s="214" t="s">
        <v>17</v>
      </c>
      <c r="H7" s="215" t="s">
        <v>18</v>
      </c>
      <c r="I7" s="216" t="s">
        <v>19</v>
      </c>
      <c r="J7" s="216" t="s">
        <v>27</v>
      </c>
      <c r="K7" s="216" t="s">
        <v>20</v>
      </c>
      <c r="L7" s="216" t="s">
        <v>21</v>
      </c>
      <c r="M7" s="216" t="s">
        <v>22</v>
      </c>
      <c r="N7" s="217" t="s">
        <v>23</v>
      </c>
      <c r="O7" s="297"/>
      <c r="P7" s="297"/>
    </row>
    <row r="8" spans="1:16" s="2" customFormat="1" ht="15.75" customHeight="1" x14ac:dyDescent="0.25">
      <c r="A8" s="348">
        <v>1</v>
      </c>
      <c r="B8" s="372" t="s">
        <v>616</v>
      </c>
      <c r="C8" s="343" t="s">
        <v>370</v>
      </c>
      <c r="D8" s="67" t="s">
        <v>371</v>
      </c>
      <c r="E8" s="90">
        <v>2</v>
      </c>
      <c r="F8" s="90">
        <v>4</v>
      </c>
      <c r="G8" s="90"/>
      <c r="H8" s="90"/>
      <c r="I8" s="90"/>
      <c r="J8" s="90"/>
      <c r="K8" s="90"/>
      <c r="L8" s="90" t="s">
        <v>24</v>
      </c>
      <c r="M8" s="100" t="s">
        <v>24</v>
      </c>
      <c r="N8" s="90"/>
      <c r="O8" s="89"/>
      <c r="P8" s="93">
        <f>E8*F8*ROUND(O8, 2)</f>
        <v>0</v>
      </c>
    </row>
    <row r="9" spans="1:16" s="2" customFormat="1" ht="15" customHeight="1" x14ac:dyDescent="0.25">
      <c r="A9" s="335"/>
      <c r="B9" s="340"/>
      <c r="C9" s="344"/>
      <c r="D9" s="63" t="s">
        <v>372</v>
      </c>
      <c r="E9" s="88">
        <v>2</v>
      </c>
      <c r="F9" s="88">
        <v>4</v>
      </c>
      <c r="G9" s="88"/>
      <c r="H9" s="88"/>
      <c r="I9" s="88"/>
      <c r="J9" s="88"/>
      <c r="K9" s="88"/>
      <c r="L9" s="88" t="s">
        <v>24</v>
      </c>
      <c r="M9" s="101" t="s">
        <v>24</v>
      </c>
      <c r="N9" s="88"/>
      <c r="O9" s="87"/>
      <c r="P9" s="86">
        <f t="shared" ref="P9:P23" si="0">E9*F9*ROUND(O9, 2)</f>
        <v>0</v>
      </c>
    </row>
    <row r="10" spans="1:16" s="2" customFormat="1" x14ac:dyDescent="0.25">
      <c r="A10" s="335"/>
      <c r="B10" s="340"/>
      <c r="C10" s="344"/>
      <c r="D10" s="63" t="s">
        <v>373</v>
      </c>
      <c r="E10" s="88">
        <v>2</v>
      </c>
      <c r="F10" s="88">
        <v>4</v>
      </c>
      <c r="G10" s="88"/>
      <c r="H10" s="88"/>
      <c r="I10" s="88"/>
      <c r="J10" s="88"/>
      <c r="K10" s="88"/>
      <c r="L10" s="88" t="s">
        <v>24</v>
      </c>
      <c r="M10" s="101" t="s">
        <v>24</v>
      </c>
      <c r="N10" s="88"/>
      <c r="O10" s="87"/>
      <c r="P10" s="86">
        <f t="shared" si="0"/>
        <v>0</v>
      </c>
    </row>
    <row r="11" spans="1:16" s="2" customFormat="1" x14ac:dyDescent="0.25">
      <c r="A11" s="335"/>
      <c r="B11" s="340"/>
      <c r="C11" s="344"/>
      <c r="D11" s="63" t="s">
        <v>374</v>
      </c>
      <c r="E11" s="88">
        <v>2</v>
      </c>
      <c r="F11" s="88">
        <v>4</v>
      </c>
      <c r="G11" s="88"/>
      <c r="H11" s="88"/>
      <c r="I11" s="88"/>
      <c r="J11" s="88"/>
      <c r="K11" s="88"/>
      <c r="L11" s="88" t="s">
        <v>24</v>
      </c>
      <c r="M11" s="101" t="s">
        <v>24</v>
      </c>
      <c r="N11" s="88"/>
      <c r="O11" s="234"/>
      <c r="P11" s="86">
        <f t="shared" si="0"/>
        <v>0</v>
      </c>
    </row>
    <row r="12" spans="1:16" s="2" customFormat="1" ht="15" customHeight="1" x14ac:dyDescent="0.25">
      <c r="A12" s="335"/>
      <c r="B12" s="340"/>
      <c r="C12" s="344" t="s">
        <v>375</v>
      </c>
      <c r="D12" s="63" t="s">
        <v>376</v>
      </c>
      <c r="E12" s="83">
        <v>1</v>
      </c>
      <c r="F12" s="83">
        <v>4</v>
      </c>
      <c r="G12" s="88"/>
      <c r="H12" s="88"/>
      <c r="I12" s="88"/>
      <c r="J12" s="88"/>
      <c r="K12" s="88"/>
      <c r="L12" s="88" t="s">
        <v>24</v>
      </c>
      <c r="M12" s="101"/>
      <c r="N12" s="88"/>
      <c r="O12" s="234"/>
      <c r="P12" s="86">
        <f t="shared" si="0"/>
        <v>0</v>
      </c>
    </row>
    <row r="13" spans="1:16" x14ac:dyDescent="0.25">
      <c r="A13" s="335"/>
      <c r="B13" s="340"/>
      <c r="C13" s="344"/>
      <c r="D13" s="63" t="s">
        <v>377</v>
      </c>
      <c r="E13" s="83">
        <v>1</v>
      </c>
      <c r="F13" s="83">
        <v>4</v>
      </c>
      <c r="G13" s="91"/>
      <c r="H13" s="66"/>
      <c r="I13" s="66"/>
      <c r="J13" s="66"/>
      <c r="K13" s="66"/>
      <c r="L13" s="88" t="s">
        <v>24</v>
      </c>
      <c r="M13" s="91"/>
      <c r="N13" s="66"/>
      <c r="O13" s="234"/>
      <c r="P13" s="86">
        <f t="shared" si="0"/>
        <v>0</v>
      </c>
    </row>
    <row r="14" spans="1:16" x14ac:dyDescent="0.25">
      <c r="A14" s="335"/>
      <c r="B14" s="340"/>
      <c r="C14" s="63" t="s">
        <v>378</v>
      </c>
      <c r="D14" s="57" t="s">
        <v>377</v>
      </c>
      <c r="E14" s="88">
        <v>1</v>
      </c>
      <c r="F14" s="88">
        <v>4</v>
      </c>
      <c r="G14" s="91"/>
      <c r="H14" s="66"/>
      <c r="I14" s="66"/>
      <c r="J14" s="66"/>
      <c r="K14" s="66"/>
      <c r="L14" s="88" t="s">
        <v>24</v>
      </c>
      <c r="M14" s="91"/>
      <c r="N14" s="66"/>
      <c r="O14" s="234"/>
      <c r="P14" s="86">
        <f t="shared" si="0"/>
        <v>0</v>
      </c>
    </row>
    <row r="15" spans="1:16" ht="15" customHeight="1" x14ac:dyDescent="0.25">
      <c r="A15" s="335"/>
      <c r="B15" s="340"/>
      <c r="C15" s="63" t="s">
        <v>379</v>
      </c>
      <c r="D15" s="57" t="s">
        <v>380</v>
      </c>
      <c r="E15" s="88">
        <v>1</v>
      </c>
      <c r="F15" s="88">
        <v>4</v>
      </c>
      <c r="G15" s="91"/>
      <c r="H15" s="66"/>
      <c r="I15" s="66"/>
      <c r="J15" s="66"/>
      <c r="K15" s="66"/>
      <c r="L15" s="88" t="s">
        <v>24</v>
      </c>
      <c r="M15" s="91"/>
      <c r="N15" s="66"/>
      <c r="O15" s="234"/>
      <c r="P15" s="86">
        <f t="shared" si="0"/>
        <v>0</v>
      </c>
    </row>
    <row r="16" spans="1:16" ht="25.5" x14ac:dyDescent="0.25">
      <c r="A16" s="371"/>
      <c r="B16" s="373"/>
      <c r="C16" s="129" t="s">
        <v>381</v>
      </c>
      <c r="D16" s="129" t="s">
        <v>382</v>
      </c>
      <c r="E16" s="131">
        <v>1</v>
      </c>
      <c r="F16" s="131">
        <v>4</v>
      </c>
      <c r="G16" s="130"/>
      <c r="H16" s="136"/>
      <c r="I16" s="136"/>
      <c r="J16" s="136"/>
      <c r="K16" s="136"/>
      <c r="L16" s="131" t="s">
        <v>24</v>
      </c>
      <c r="M16" s="130"/>
      <c r="N16" s="136"/>
      <c r="O16" s="234"/>
      <c r="P16" s="124">
        <f t="shared" si="0"/>
        <v>0</v>
      </c>
    </row>
    <row r="17" spans="1:16" ht="25.5" x14ac:dyDescent="0.25">
      <c r="A17" s="179">
        <v>2</v>
      </c>
      <c r="B17" s="172" t="s">
        <v>383</v>
      </c>
      <c r="C17" s="63" t="s">
        <v>384</v>
      </c>
      <c r="D17" s="57" t="s">
        <v>385</v>
      </c>
      <c r="E17" s="166">
        <v>1</v>
      </c>
      <c r="F17" s="166">
        <v>2</v>
      </c>
      <c r="G17" s="170"/>
      <c r="H17" s="66"/>
      <c r="I17" s="66"/>
      <c r="J17" s="66"/>
      <c r="K17" s="66"/>
      <c r="L17" s="166" t="s">
        <v>24</v>
      </c>
      <c r="M17" s="170"/>
      <c r="N17" s="66"/>
      <c r="O17" s="234"/>
      <c r="P17" s="168">
        <f t="shared" si="0"/>
        <v>0</v>
      </c>
    </row>
    <row r="18" spans="1:16" x14ac:dyDescent="0.25">
      <c r="A18" s="375">
        <v>3</v>
      </c>
      <c r="B18" s="357" t="s">
        <v>386</v>
      </c>
      <c r="C18" s="137" t="s">
        <v>469</v>
      </c>
      <c r="D18" s="137" t="s">
        <v>537</v>
      </c>
      <c r="E18" s="82">
        <v>1</v>
      </c>
      <c r="F18" s="82">
        <v>7</v>
      </c>
      <c r="G18" s="84"/>
      <c r="H18" s="85"/>
      <c r="I18" s="85"/>
      <c r="J18" s="85"/>
      <c r="K18" s="85"/>
      <c r="L18" s="82" t="s">
        <v>24</v>
      </c>
      <c r="M18" s="84"/>
      <c r="N18" s="85"/>
      <c r="O18" s="234"/>
      <c r="P18" s="125">
        <f t="shared" si="0"/>
        <v>0</v>
      </c>
    </row>
    <row r="19" spans="1:16" x14ac:dyDescent="0.25">
      <c r="A19" s="375"/>
      <c r="B19" s="357"/>
      <c r="C19" s="129" t="s">
        <v>469</v>
      </c>
      <c r="D19" s="135" t="s">
        <v>538</v>
      </c>
      <c r="E19" s="131">
        <v>1</v>
      </c>
      <c r="F19" s="131">
        <v>9</v>
      </c>
      <c r="G19" s="130"/>
      <c r="H19" s="136"/>
      <c r="I19" s="136"/>
      <c r="J19" s="136"/>
      <c r="K19" s="136"/>
      <c r="L19" s="131" t="s">
        <v>24</v>
      </c>
      <c r="M19" s="136"/>
      <c r="N19" s="136"/>
      <c r="O19" s="234"/>
      <c r="P19" s="124">
        <f t="shared" si="0"/>
        <v>0</v>
      </c>
    </row>
    <row r="20" spans="1:16" x14ac:dyDescent="0.25">
      <c r="A20" s="375"/>
      <c r="B20" s="357"/>
      <c r="C20" s="63" t="s">
        <v>469</v>
      </c>
      <c r="D20" s="63" t="s">
        <v>539</v>
      </c>
      <c r="E20" s="64">
        <v>1</v>
      </c>
      <c r="F20" s="64">
        <v>4</v>
      </c>
      <c r="G20" s="64"/>
      <c r="H20" s="73"/>
      <c r="I20" s="73"/>
      <c r="J20" s="73"/>
      <c r="K20" s="73"/>
      <c r="L20" s="118" t="s">
        <v>24</v>
      </c>
      <c r="M20" s="64"/>
      <c r="N20" s="73"/>
      <c r="O20" s="234"/>
      <c r="P20" s="119">
        <f t="shared" si="0"/>
        <v>0</v>
      </c>
    </row>
    <row r="21" spans="1:16" ht="25.5" x14ac:dyDescent="0.25">
      <c r="A21" s="375"/>
      <c r="B21" s="357"/>
      <c r="C21" s="193" t="s">
        <v>384</v>
      </c>
      <c r="D21" s="193" t="s">
        <v>385</v>
      </c>
      <c r="E21" s="194">
        <v>1</v>
      </c>
      <c r="F21" s="194">
        <v>10</v>
      </c>
      <c r="G21" s="194"/>
      <c r="H21" s="195"/>
      <c r="I21" s="195"/>
      <c r="J21" s="195"/>
      <c r="K21" s="195"/>
      <c r="L21" s="182" t="s">
        <v>24</v>
      </c>
      <c r="M21" s="194"/>
      <c r="N21" s="195"/>
      <c r="O21" s="234"/>
      <c r="P21" s="177">
        <f t="shared" si="0"/>
        <v>0</v>
      </c>
    </row>
    <row r="22" spans="1:16" x14ac:dyDescent="0.25">
      <c r="A22" s="181">
        <v>4</v>
      </c>
      <c r="B22" s="172" t="s">
        <v>470</v>
      </c>
      <c r="C22" s="63" t="s">
        <v>457</v>
      </c>
      <c r="D22" s="63" t="s">
        <v>458</v>
      </c>
      <c r="E22" s="64">
        <v>2</v>
      </c>
      <c r="F22" s="64">
        <v>6</v>
      </c>
      <c r="G22" s="64"/>
      <c r="H22" s="73"/>
      <c r="I22" s="73"/>
      <c r="J22" s="73"/>
      <c r="K22" s="73"/>
      <c r="L22" s="166" t="s">
        <v>24</v>
      </c>
      <c r="M22" s="64" t="s">
        <v>24</v>
      </c>
      <c r="N22" s="73"/>
      <c r="O22" s="234"/>
      <c r="P22" s="168">
        <f t="shared" si="0"/>
        <v>0</v>
      </c>
    </row>
    <row r="23" spans="1:16" ht="15.75" thickBot="1" x14ac:dyDescent="0.3">
      <c r="A23" s="185">
        <v>5</v>
      </c>
      <c r="B23" s="184" t="s">
        <v>615</v>
      </c>
      <c r="C23" s="138" t="s">
        <v>545</v>
      </c>
      <c r="D23" s="138" t="s">
        <v>42</v>
      </c>
      <c r="E23" s="139">
        <v>2</v>
      </c>
      <c r="F23" s="139">
        <v>1</v>
      </c>
      <c r="G23" s="139"/>
      <c r="H23" s="140"/>
      <c r="I23" s="140"/>
      <c r="J23" s="140"/>
      <c r="K23" s="140"/>
      <c r="L23" s="132" t="s">
        <v>24</v>
      </c>
      <c r="M23" s="139" t="s">
        <v>24</v>
      </c>
      <c r="N23" s="140"/>
      <c r="O23" s="234"/>
      <c r="P23" s="49">
        <f t="shared" si="0"/>
        <v>0</v>
      </c>
    </row>
    <row r="24" spans="1:16" ht="15.75" thickBot="1" x14ac:dyDescent="0.3">
      <c r="O24" s="47" t="s">
        <v>26</v>
      </c>
      <c r="P24" s="48">
        <f>SUM(P8:P23)</f>
        <v>0</v>
      </c>
    </row>
    <row r="26" spans="1:16" ht="33" customHeight="1" x14ac:dyDescent="0.25">
      <c r="A26" s="374" t="s">
        <v>669</v>
      </c>
      <c r="B26" s="374"/>
      <c r="C26" s="374"/>
      <c r="D26" s="374"/>
    </row>
    <row r="28" spans="1:16" x14ac:dyDescent="0.25">
      <c r="A28" s="105"/>
      <c r="B28" s="104"/>
      <c r="C28" s="104"/>
      <c r="D28" s="104"/>
      <c r="E28" s="106"/>
      <c r="F28" s="106"/>
      <c r="G28" s="106"/>
      <c r="H28" s="104"/>
      <c r="I28" s="104"/>
    </row>
    <row r="29" spans="1:16" x14ac:dyDescent="0.25">
      <c r="A29" s="105"/>
      <c r="B29" s="104"/>
      <c r="C29" s="104"/>
      <c r="D29" s="104"/>
      <c r="E29" s="106"/>
      <c r="F29" s="106"/>
      <c r="G29" s="106"/>
      <c r="H29" s="104"/>
      <c r="I29" s="104"/>
    </row>
    <row r="30" spans="1:16" x14ac:dyDescent="0.25">
      <c r="A30" s="105"/>
      <c r="B30" s="104"/>
      <c r="C30" s="104"/>
      <c r="D30" s="104"/>
      <c r="E30" s="106"/>
      <c r="F30" s="106"/>
      <c r="G30" s="106"/>
      <c r="H30" s="104"/>
      <c r="I30" s="104"/>
    </row>
    <row r="31" spans="1:16" x14ac:dyDescent="0.25">
      <c r="A31" s="268" t="s">
        <v>657</v>
      </c>
      <c r="B31" s="268"/>
      <c r="C31" s="268"/>
      <c r="D31" s="104"/>
      <c r="E31" s="304" t="s">
        <v>658</v>
      </c>
      <c r="F31" s="304"/>
      <c r="G31" s="304"/>
      <c r="H31" s="304"/>
      <c r="I31" s="304"/>
    </row>
    <row r="32" spans="1:16" ht="29.25" customHeight="1" x14ac:dyDescent="0.25">
      <c r="A32" s="105"/>
      <c r="B32" s="104"/>
      <c r="C32" s="104"/>
      <c r="D32" s="104"/>
      <c r="E32" s="303" t="s">
        <v>659</v>
      </c>
      <c r="F32" s="303"/>
      <c r="G32" s="303"/>
      <c r="H32" s="303"/>
      <c r="I32" s="303"/>
    </row>
  </sheetData>
  <sheetProtection algorithmName="SHA-512" hashValue="IRJt49irneVwc7/F9EDVa8A2oh3hYO7FJ1RK0GS6F0NMsX2FiRz0po5SQAxPpbrO3ioGNCahiQlU3h95xy8rjA==" saltValue="gsJjO28Y0IZc9smPIkFbiw==" spinCount="100000" sheet="1" objects="1" scenarios="1"/>
  <mergeCells count="24">
    <mergeCell ref="E31:I31"/>
    <mergeCell ref="E32:I32"/>
    <mergeCell ref="A26:D26"/>
    <mergeCell ref="O5:O7"/>
    <mergeCell ref="P5:P7"/>
    <mergeCell ref="G6:J6"/>
    <mergeCell ref="A18:A21"/>
    <mergeCell ref="B18:B21"/>
    <mergeCell ref="A1:F1"/>
    <mergeCell ref="C8:C11"/>
    <mergeCell ref="G1:P1"/>
    <mergeCell ref="A2:I2"/>
    <mergeCell ref="A3:I3"/>
    <mergeCell ref="A5:A7"/>
    <mergeCell ref="F5:F7"/>
    <mergeCell ref="G5:N5"/>
    <mergeCell ref="E5:E7"/>
    <mergeCell ref="K6:M6"/>
    <mergeCell ref="B5:B7"/>
    <mergeCell ref="A8:A16"/>
    <mergeCell ref="B8:B16"/>
    <mergeCell ref="C12:C13"/>
    <mergeCell ref="C5:C7"/>
    <mergeCell ref="D5:D7"/>
  </mergeCells>
  <pageMargins left="0.7" right="0.7" top="0.75" bottom="0.75" header="0.3" footer="0.3"/>
  <pageSetup paperSize="9" scale="66" fitToHeight="0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52"/>
  <sheetViews>
    <sheetView zoomScaleNormal="100" workbookViewId="0">
      <pane xSplit="3" ySplit="7" topLeftCell="D32" activePane="bottomRight" state="frozen"/>
      <selection pane="topRight" activeCell="D1" sqref="D1"/>
      <selection pane="bottomLeft" activeCell="A8" sqref="A8"/>
      <selection pane="bottomRight" activeCell="O45" sqref="O45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6.140625" style="1" customWidth="1"/>
    <col min="16" max="16" width="17.710937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639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387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4"/>
      <c r="B7" s="294"/>
      <c r="C7" s="294"/>
      <c r="D7" s="294"/>
      <c r="E7" s="297"/>
      <c r="F7" s="297"/>
      <c r="G7" s="214" t="s">
        <v>17</v>
      </c>
      <c r="H7" s="215" t="s">
        <v>18</v>
      </c>
      <c r="I7" s="216" t="s">
        <v>19</v>
      </c>
      <c r="J7" s="216" t="s">
        <v>27</v>
      </c>
      <c r="K7" s="216" t="s">
        <v>20</v>
      </c>
      <c r="L7" s="216" t="s">
        <v>21</v>
      </c>
      <c r="M7" s="216" t="s">
        <v>22</v>
      </c>
      <c r="N7" s="217" t="s">
        <v>23</v>
      </c>
      <c r="O7" s="297"/>
      <c r="P7" s="297"/>
    </row>
    <row r="8" spans="1:16" s="2" customFormat="1" ht="15" customHeight="1" x14ac:dyDescent="0.2">
      <c r="A8" s="308">
        <v>1</v>
      </c>
      <c r="B8" s="382"/>
      <c r="C8" s="343" t="s">
        <v>446</v>
      </c>
      <c r="D8" s="112" t="s">
        <v>441</v>
      </c>
      <c r="E8" s="113">
        <v>2</v>
      </c>
      <c r="F8" s="113">
        <v>52</v>
      </c>
      <c r="G8" s="90"/>
      <c r="H8" s="90"/>
      <c r="I8" s="90"/>
      <c r="J8" s="90"/>
      <c r="K8" s="90"/>
      <c r="L8" s="90" t="s">
        <v>24</v>
      </c>
      <c r="M8" s="100" t="s">
        <v>24</v>
      </c>
      <c r="N8" s="90"/>
      <c r="O8" s="376" t="s">
        <v>25</v>
      </c>
      <c r="P8" s="377"/>
    </row>
    <row r="9" spans="1:16" s="2" customFormat="1" x14ac:dyDescent="0.2">
      <c r="A9" s="328"/>
      <c r="B9" s="381"/>
      <c r="C9" s="344"/>
      <c r="D9" s="66" t="s">
        <v>432</v>
      </c>
      <c r="E9" s="97">
        <v>2</v>
      </c>
      <c r="F9" s="97">
        <v>52</v>
      </c>
      <c r="G9" s="88"/>
      <c r="H9" s="82"/>
      <c r="I9" s="82"/>
      <c r="J9" s="82"/>
      <c r="K9" s="82"/>
      <c r="L9" s="82" t="s">
        <v>24</v>
      </c>
      <c r="M9" s="114" t="s">
        <v>24</v>
      </c>
      <c r="N9" s="82"/>
      <c r="O9" s="87"/>
      <c r="P9" s="86">
        <f>E9*F9*ROUND(O9, 2)</f>
        <v>0</v>
      </c>
    </row>
    <row r="10" spans="1:16" s="2" customFormat="1" ht="15" customHeight="1" x14ac:dyDescent="0.2">
      <c r="A10" s="328"/>
      <c r="B10" s="381"/>
      <c r="C10" s="344"/>
      <c r="D10" s="66" t="s">
        <v>442</v>
      </c>
      <c r="E10" s="97">
        <v>2</v>
      </c>
      <c r="F10" s="97">
        <v>52</v>
      </c>
      <c r="G10" s="88"/>
      <c r="H10" s="88"/>
      <c r="I10" s="88"/>
      <c r="J10" s="88"/>
      <c r="K10" s="88"/>
      <c r="L10" s="82" t="s">
        <v>24</v>
      </c>
      <c r="M10" s="114" t="s">
        <v>24</v>
      </c>
      <c r="N10" s="88"/>
      <c r="O10" s="306" t="s">
        <v>25</v>
      </c>
      <c r="P10" s="307"/>
    </row>
    <row r="11" spans="1:16" s="2" customFormat="1" x14ac:dyDescent="0.2">
      <c r="A11" s="328"/>
      <c r="B11" s="381"/>
      <c r="C11" s="344"/>
      <c r="D11" s="66" t="s">
        <v>443</v>
      </c>
      <c r="E11" s="97">
        <v>2</v>
      </c>
      <c r="F11" s="97">
        <v>52</v>
      </c>
      <c r="G11" s="88"/>
      <c r="H11" s="88"/>
      <c r="I11" s="88"/>
      <c r="J11" s="88"/>
      <c r="K11" s="88"/>
      <c r="L11" s="82" t="s">
        <v>24</v>
      </c>
      <c r="M11" s="114" t="s">
        <v>24</v>
      </c>
      <c r="N11" s="88"/>
      <c r="O11" s="306" t="s">
        <v>25</v>
      </c>
      <c r="P11" s="307"/>
    </row>
    <row r="12" spans="1:16" s="2" customFormat="1" x14ac:dyDescent="0.2">
      <c r="A12" s="328"/>
      <c r="B12" s="381"/>
      <c r="C12" s="344"/>
      <c r="D12" s="66" t="s">
        <v>444</v>
      </c>
      <c r="E12" s="97">
        <v>2</v>
      </c>
      <c r="F12" s="97">
        <v>52</v>
      </c>
      <c r="G12" s="88"/>
      <c r="H12" s="88"/>
      <c r="I12" s="88"/>
      <c r="J12" s="88"/>
      <c r="K12" s="88"/>
      <c r="L12" s="82" t="s">
        <v>24</v>
      </c>
      <c r="M12" s="114" t="s">
        <v>24</v>
      </c>
      <c r="N12" s="88"/>
      <c r="O12" s="87"/>
      <c r="P12" s="86">
        <f>E12*F12*ROUND(O12, 2)</f>
        <v>0</v>
      </c>
    </row>
    <row r="13" spans="1:16" s="2" customFormat="1" x14ac:dyDescent="0.2">
      <c r="A13" s="328"/>
      <c r="B13" s="381"/>
      <c r="C13" s="344"/>
      <c r="D13" s="66" t="s">
        <v>445</v>
      </c>
      <c r="E13" s="97">
        <v>2</v>
      </c>
      <c r="F13" s="97">
        <v>52</v>
      </c>
      <c r="G13" s="88"/>
      <c r="H13" s="88"/>
      <c r="I13" s="88"/>
      <c r="J13" s="88"/>
      <c r="K13" s="88"/>
      <c r="L13" s="82" t="s">
        <v>24</v>
      </c>
      <c r="M13" s="114" t="s">
        <v>24</v>
      </c>
      <c r="N13" s="88"/>
      <c r="O13" s="306" t="s">
        <v>25</v>
      </c>
      <c r="P13" s="307"/>
    </row>
    <row r="14" spans="1:16" x14ac:dyDescent="0.25">
      <c r="A14" s="371">
        <v>2</v>
      </c>
      <c r="B14" s="380"/>
      <c r="C14" s="344" t="s">
        <v>453</v>
      </c>
      <c r="D14" s="66" t="s">
        <v>447</v>
      </c>
      <c r="E14" s="97">
        <v>2</v>
      </c>
      <c r="F14" s="97">
        <v>2</v>
      </c>
      <c r="G14" s="91"/>
      <c r="H14" s="66"/>
      <c r="I14" s="66"/>
      <c r="J14" s="66"/>
      <c r="K14" s="66"/>
      <c r="L14" s="82" t="s">
        <v>24</v>
      </c>
      <c r="M14" s="114" t="s">
        <v>24</v>
      </c>
      <c r="N14" s="66"/>
      <c r="O14" s="306" t="s">
        <v>25</v>
      </c>
      <c r="P14" s="307"/>
    </row>
    <row r="15" spans="1:16" x14ac:dyDescent="0.25">
      <c r="A15" s="328"/>
      <c r="B15" s="381"/>
      <c r="C15" s="344"/>
      <c r="D15" s="66" t="s">
        <v>432</v>
      </c>
      <c r="E15" s="97">
        <v>2</v>
      </c>
      <c r="F15" s="97">
        <v>2</v>
      </c>
      <c r="G15" s="91"/>
      <c r="H15" s="66"/>
      <c r="I15" s="66"/>
      <c r="J15" s="66"/>
      <c r="K15" s="66"/>
      <c r="L15" s="82" t="s">
        <v>24</v>
      </c>
      <c r="M15" s="114" t="s">
        <v>24</v>
      </c>
      <c r="N15" s="66"/>
      <c r="O15" s="87"/>
      <c r="P15" s="86">
        <f>E15*F15*ROUND(O15, 2)</f>
        <v>0</v>
      </c>
    </row>
    <row r="16" spans="1:16" x14ac:dyDescent="0.25">
      <c r="A16" s="328"/>
      <c r="B16" s="381"/>
      <c r="C16" s="344"/>
      <c r="D16" s="66" t="s">
        <v>442</v>
      </c>
      <c r="E16" s="97">
        <v>2</v>
      </c>
      <c r="F16" s="97">
        <v>2</v>
      </c>
      <c r="G16" s="91"/>
      <c r="H16" s="66"/>
      <c r="I16" s="66"/>
      <c r="J16" s="66"/>
      <c r="K16" s="66"/>
      <c r="L16" s="82" t="s">
        <v>24</v>
      </c>
      <c r="M16" s="114" t="s">
        <v>24</v>
      </c>
      <c r="N16" s="66"/>
      <c r="O16" s="306" t="s">
        <v>25</v>
      </c>
      <c r="P16" s="307"/>
    </row>
    <row r="17" spans="1:16" x14ac:dyDescent="0.25">
      <c r="A17" s="328"/>
      <c r="B17" s="381"/>
      <c r="C17" s="344"/>
      <c r="D17" s="66" t="s">
        <v>448</v>
      </c>
      <c r="E17" s="97">
        <v>2</v>
      </c>
      <c r="F17" s="97">
        <v>2</v>
      </c>
      <c r="G17" s="91"/>
      <c r="H17" s="66"/>
      <c r="I17" s="66"/>
      <c r="J17" s="66"/>
      <c r="K17" s="66"/>
      <c r="L17" s="82" t="s">
        <v>24</v>
      </c>
      <c r="M17" s="114" t="s">
        <v>24</v>
      </c>
      <c r="N17" s="66"/>
      <c r="O17" s="87"/>
      <c r="P17" s="86">
        <f>E17*F17*ROUND(O17, 2)</f>
        <v>0</v>
      </c>
    </row>
    <row r="18" spans="1:16" x14ac:dyDescent="0.25">
      <c r="A18" s="328"/>
      <c r="B18" s="381"/>
      <c r="C18" s="344"/>
      <c r="D18" s="66" t="s">
        <v>449</v>
      </c>
      <c r="E18" s="97">
        <v>2</v>
      </c>
      <c r="F18" s="97">
        <v>2</v>
      </c>
      <c r="G18" s="91"/>
      <c r="H18" s="66"/>
      <c r="I18" s="66"/>
      <c r="J18" s="66"/>
      <c r="K18" s="66"/>
      <c r="L18" s="82" t="s">
        <v>24</v>
      </c>
      <c r="M18" s="114" t="s">
        <v>24</v>
      </c>
      <c r="N18" s="66"/>
      <c r="O18" s="87"/>
      <c r="P18" s="86">
        <f>E18*F18*ROUND(O18, 2)</f>
        <v>0</v>
      </c>
    </row>
    <row r="19" spans="1:16" x14ac:dyDescent="0.25">
      <c r="A19" s="328"/>
      <c r="B19" s="381"/>
      <c r="C19" s="344"/>
      <c r="D19" s="66" t="s">
        <v>450</v>
      </c>
      <c r="E19" s="97">
        <v>2</v>
      </c>
      <c r="F19" s="97">
        <v>2</v>
      </c>
      <c r="G19" s="91"/>
      <c r="H19" s="66"/>
      <c r="I19" s="66"/>
      <c r="J19" s="66"/>
      <c r="K19" s="66"/>
      <c r="L19" s="82" t="s">
        <v>24</v>
      </c>
      <c r="M19" s="114" t="s">
        <v>24</v>
      </c>
      <c r="N19" s="66"/>
      <c r="O19" s="306" t="s">
        <v>25</v>
      </c>
      <c r="P19" s="307"/>
    </row>
    <row r="20" spans="1:16" x14ac:dyDescent="0.25">
      <c r="A20" s="328"/>
      <c r="B20" s="381"/>
      <c r="C20" s="344"/>
      <c r="D20" s="66" t="s">
        <v>451</v>
      </c>
      <c r="E20" s="97">
        <v>2</v>
      </c>
      <c r="F20" s="97">
        <v>2</v>
      </c>
      <c r="G20" s="91"/>
      <c r="H20" s="66"/>
      <c r="I20" s="66"/>
      <c r="J20" s="66"/>
      <c r="K20" s="66"/>
      <c r="L20" s="82" t="s">
        <v>24</v>
      </c>
      <c r="M20" s="114" t="s">
        <v>24</v>
      </c>
      <c r="N20" s="66"/>
      <c r="O20" s="306" t="s">
        <v>25</v>
      </c>
      <c r="P20" s="307"/>
    </row>
    <row r="21" spans="1:16" x14ac:dyDescent="0.25">
      <c r="A21" s="328"/>
      <c r="B21" s="381"/>
      <c r="C21" s="344"/>
      <c r="D21" s="66" t="s">
        <v>452</v>
      </c>
      <c r="E21" s="97">
        <v>2</v>
      </c>
      <c r="F21" s="97">
        <v>2</v>
      </c>
      <c r="G21" s="91"/>
      <c r="H21" s="66"/>
      <c r="I21" s="66"/>
      <c r="J21" s="66"/>
      <c r="K21" s="66"/>
      <c r="L21" s="82" t="s">
        <v>24</v>
      </c>
      <c r="M21" s="114" t="s">
        <v>24</v>
      </c>
      <c r="N21" s="66"/>
      <c r="O21" s="306" t="s">
        <v>25</v>
      </c>
      <c r="P21" s="307"/>
    </row>
    <row r="22" spans="1:16" ht="26.25" x14ac:dyDescent="0.25">
      <c r="A22" s="183">
        <v>3</v>
      </c>
      <c r="B22" s="197"/>
      <c r="C22" s="173" t="s">
        <v>540</v>
      </c>
      <c r="D22" s="81" t="s">
        <v>541</v>
      </c>
      <c r="E22" s="126">
        <v>2</v>
      </c>
      <c r="F22" s="126">
        <v>2</v>
      </c>
      <c r="G22" s="120"/>
      <c r="H22" s="66"/>
      <c r="I22" s="66"/>
      <c r="J22" s="66"/>
      <c r="K22" s="66"/>
      <c r="L22" s="82" t="s">
        <v>24</v>
      </c>
      <c r="M22" s="114" t="s">
        <v>24</v>
      </c>
      <c r="N22" s="66"/>
      <c r="O22" s="122"/>
      <c r="P22" s="119">
        <f>E22*F22*ROUND(O22, 2)</f>
        <v>0</v>
      </c>
    </row>
    <row r="23" spans="1:16" x14ac:dyDescent="0.25">
      <c r="A23" s="371">
        <v>4</v>
      </c>
      <c r="B23" s="380"/>
      <c r="C23" s="373" t="s">
        <v>459</v>
      </c>
      <c r="D23" s="57" t="s">
        <v>390</v>
      </c>
      <c r="E23" s="88">
        <v>2</v>
      </c>
      <c r="F23" s="88">
        <v>14</v>
      </c>
      <c r="G23" s="91"/>
      <c r="H23" s="66"/>
      <c r="I23" s="66"/>
      <c r="J23" s="66"/>
      <c r="K23" s="66"/>
      <c r="L23" s="82" t="s">
        <v>24</v>
      </c>
      <c r="M23" s="114" t="s">
        <v>24</v>
      </c>
      <c r="N23" s="66"/>
      <c r="O23" s="306" t="s">
        <v>25</v>
      </c>
      <c r="P23" s="307"/>
    </row>
    <row r="24" spans="1:16" x14ac:dyDescent="0.25">
      <c r="A24" s="328"/>
      <c r="B24" s="381"/>
      <c r="C24" s="355"/>
      <c r="D24" s="57" t="s">
        <v>388</v>
      </c>
      <c r="E24" s="88">
        <v>2</v>
      </c>
      <c r="F24" s="88">
        <v>14</v>
      </c>
      <c r="G24" s="91"/>
      <c r="H24" s="66"/>
      <c r="I24" s="66"/>
      <c r="J24" s="66"/>
      <c r="K24" s="66"/>
      <c r="L24" s="82" t="s">
        <v>24</v>
      </c>
      <c r="M24" s="114" t="s">
        <v>24</v>
      </c>
      <c r="N24" s="66"/>
      <c r="O24" s="306" t="s">
        <v>25</v>
      </c>
      <c r="P24" s="307"/>
    </row>
    <row r="25" spans="1:16" x14ac:dyDescent="0.25">
      <c r="A25" s="328"/>
      <c r="B25" s="381"/>
      <c r="C25" s="355"/>
      <c r="D25" s="57" t="s">
        <v>389</v>
      </c>
      <c r="E25" s="88">
        <v>2</v>
      </c>
      <c r="F25" s="88">
        <v>14</v>
      </c>
      <c r="G25" s="91"/>
      <c r="H25" s="66"/>
      <c r="I25" s="66"/>
      <c r="J25" s="66"/>
      <c r="K25" s="66"/>
      <c r="L25" s="82" t="s">
        <v>24</v>
      </c>
      <c r="M25" s="114" t="s">
        <v>24</v>
      </c>
      <c r="N25" s="66"/>
      <c r="O25" s="306" t="s">
        <v>25</v>
      </c>
      <c r="P25" s="307"/>
    </row>
    <row r="26" spans="1:16" x14ac:dyDescent="0.25">
      <c r="A26" s="328"/>
      <c r="B26" s="381"/>
      <c r="C26" s="355"/>
      <c r="D26" s="57" t="s">
        <v>391</v>
      </c>
      <c r="E26" s="88">
        <v>2</v>
      </c>
      <c r="F26" s="88">
        <v>14</v>
      </c>
      <c r="G26" s="91"/>
      <c r="H26" s="66"/>
      <c r="I26" s="66"/>
      <c r="J26" s="66"/>
      <c r="K26" s="66"/>
      <c r="L26" s="82" t="s">
        <v>24</v>
      </c>
      <c r="M26" s="114" t="s">
        <v>24</v>
      </c>
      <c r="N26" s="66"/>
      <c r="O26" s="306" t="s">
        <v>25</v>
      </c>
      <c r="P26" s="307"/>
    </row>
    <row r="27" spans="1:16" x14ac:dyDescent="0.25">
      <c r="A27" s="328"/>
      <c r="B27" s="381"/>
      <c r="C27" s="355"/>
      <c r="D27" s="57" t="s">
        <v>461</v>
      </c>
      <c r="E27" s="88">
        <v>2</v>
      </c>
      <c r="F27" s="88">
        <v>14</v>
      </c>
      <c r="G27" s="91"/>
      <c r="H27" s="66"/>
      <c r="I27" s="66"/>
      <c r="J27" s="66"/>
      <c r="K27" s="66"/>
      <c r="L27" s="82" t="s">
        <v>24</v>
      </c>
      <c r="M27" s="114" t="s">
        <v>24</v>
      </c>
      <c r="N27" s="66"/>
      <c r="O27" s="306" t="s">
        <v>25</v>
      </c>
      <c r="P27" s="307"/>
    </row>
    <row r="28" spans="1:16" x14ac:dyDescent="0.25">
      <c r="A28" s="328"/>
      <c r="B28" s="381"/>
      <c r="C28" s="355"/>
      <c r="D28" s="57" t="s">
        <v>392</v>
      </c>
      <c r="E28" s="88">
        <v>2</v>
      </c>
      <c r="F28" s="88">
        <v>14</v>
      </c>
      <c r="G28" s="91"/>
      <c r="H28" s="66"/>
      <c r="I28" s="66"/>
      <c r="J28" s="66"/>
      <c r="K28" s="66"/>
      <c r="L28" s="82" t="s">
        <v>24</v>
      </c>
      <c r="M28" s="114" t="s">
        <v>24</v>
      </c>
      <c r="N28" s="66"/>
      <c r="O28" s="87"/>
      <c r="P28" s="86">
        <f>E28*F28*ROUND(O28, 2)</f>
        <v>0</v>
      </c>
    </row>
    <row r="29" spans="1:16" x14ac:dyDescent="0.25">
      <c r="A29" s="328"/>
      <c r="B29" s="381"/>
      <c r="C29" s="355"/>
      <c r="D29" s="57" t="s">
        <v>393</v>
      </c>
      <c r="E29" s="88">
        <v>2</v>
      </c>
      <c r="F29" s="88">
        <v>14</v>
      </c>
      <c r="G29" s="91"/>
      <c r="H29" s="66"/>
      <c r="I29" s="66"/>
      <c r="J29" s="66"/>
      <c r="K29" s="66"/>
      <c r="L29" s="82" t="s">
        <v>24</v>
      </c>
      <c r="M29" s="114" t="s">
        <v>24</v>
      </c>
      <c r="N29" s="66"/>
      <c r="O29" s="87"/>
      <c r="P29" s="86">
        <f>E29*F29*ROUND(O29, 2)</f>
        <v>0</v>
      </c>
    </row>
    <row r="30" spans="1:16" x14ac:dyDescent="0.25">
      <c r="A30" s="371">
        <v>5</v>
      </c>
      <c r="B30" s="380"/>
      <c r="C30" s="345" t="s">
        <v>394</v>
      </c>
      <c r="D30" s="57" t="s">
        <v>388</v>
      </c>
      <c r="E30" s="88">
        <v>2</v>
      </c>
      <c r="F30" s="88">
        <v>2</v>
      </c>
      <c r="G30" s="91"/>
      <c r="H30" s="66"/>
      <c r="I30" s="66"/>
      <c r="J30" s="66"/>
      <c r="K30" s="66"/>
      <c r="L30" s="82" t="s">
        <v>24</v>
      </c>
      <c r="M30" s="114" t="s">
        <v>24</v>
      </c>
      <c r="N30" s="66"/>
      <c r="O30" s="306" t="s">
        <v>25</v>
      </c>
      <c r="P30" s="307"/>
    </row>
    <row r="31" spans="1:16" x14ac:dyDescent="0.25">
      <c r="A31" s="328"/>
      <c r="B31" s="381"/>
      <c r="C31" s="357"/>
      <c r="D31" s="63" t="s">
        <v>395</v>
      </c>
      <c r="E31" s="88">
        <v>2</v>
      </c>
      <c r="F31" s="88">
        <v>2</v>
      </c>
      <c r="G31" s="91"/>
      <c r="H31" s="66"/>
      <c r="I31" s="66"/>
      <c r="J31" s="66"/>
      <c r="K31" s="66"/>
      <c r="L31" s="82" t="s">
        <v>24</v>
      </c>
      <c r="M31" s="114" t="s">
        <v>24</v>
      </c>
      <c r="N31" s="66"/>
      <c r="O31" s="306" t="s">
        <v>25</v>
      </c>
      <c r="P31" s="307"/>
    </row>
    <row r="32" spans="1:16" ht="15" customHeight="1" x14ac:dyDescent="0.25">
      <c r="A32" s="371">
        <v>6</v>
      </c>
      <c r="B32" s="380"/>
      <c r="C32" s="344" t="s">
        <v>396</v>
      </c>
      <c r="D32" s="57" t="s">
        <v>397</v>
      </c>
      <c r="E32" s="88">
        <v>2</v>
      </c>
      <c r="F32" s="88">
        <v>2</v>
      </c>
      <c r="G32" s="91"/>
      <c r="H32" s="66"/>
      <c r="I32" s="66"/>
      <c r="J32" s="66"/>
      <c r="K32" s="66"/>
      <c r="L32" s="82" t="s">
        <v>24</v>
      </c>
      <c r="M32" s="114" t="s">
        <v>24</v>
      </c>
      <c r="N32" s="66"/>
      <c r="O32" s="306" t="s">
        <v>25</v>
      </c>
      <c r="P32" s="307"/>
    </row>
    <row r="33" spans="1:16" ht="15" customHeight="1" x14ac:dyDescent="0.25">
      <c r="A33" s="328"/>
      <c r="B33" s="381"/>
      <c r="C33" s="344"/>
      <c r="D33" s="63" t="s">
        <v>398</v>
      </c>
      <c r="E33" s="88">
        <v>2</v>
      </c>
      <c r="F33" s="88">
        <v>2</v>
      </c>
      <c r="G33" s="91"/>
      <c r="H33" s="66"/>
      <c r="I33" s="66"/>
      <c r="J33" s="66"/>
      <c r="K33" s="66"/>
      <c r="L33" s="82" t="s">
        <v>24</v>
      </c>
      <c r="M33" s="114" t="s">
        <v>24</v>
      </c>
      <c r="N33" s="66"/>
      <c r="O33" s="306" t="s">
        <v>25</v>
      </c>
      <c r="P33" s="307"/>
    </row>
    <row r="34" spans="1:16" ht="25.5" x14ac:dyDescent="0.25">
      <c r="A34" s="328"/>
      <c r="B34" s="381"/>
      <c r="C34" s="344"/>
      <c r="D34" s="63" t="s">
        <v>399</v>
      </c>
      <c r="E34" s="88">
        <v>2</v>
      </c>
      <c r="F34" s="88">
        <v>2</v>
      </c>
      <c r="G34" s="91"/>
      <c r="H34" s="66"/>
      <c r="I34" s="66"/>
      <c r="J34" s="66"/>
      <c r="K34" s="66"/>
      <c r="L34" s="82" t="s">
        <v>24</v>
      </c>
      <c r="M34" s="114" t="s">
        <v>24</v>
      </c>
      <c r="N34" s="66"/>
      <c r="O34" s="306" t="s">
        <v>25</v>
      </c>
      <c r="P34" s="307"/>
    </row>
    <row r="35" spans="1:16" x14ac:dyDescent="0.25">
      <c r="A35" s="328"/>
      <c r="B35" s="381"/>
      <c r="C35" s="344"/>
      <c r="D35" s="57" t="s">
        <v>400</v>
      </c>
      <c r="E35" s="88">
        <v>2</v>
      </c>
      <c r="F35" s="88">
        <v>2</v>
      </c>
      <c r="G35" s="91"/>
      <c r="H35" s="66"/>
      <c r="I35" s="66"/>
      <c r="J35" s="66"/>
      <c r="K35" s="66"/>
      <c r="L35" s="82" t="s">
        <v>24</v>
      </c>
      <c r="M35" s="114" t="s">
        <v>24</v>
      </c>
      <c r="N35" s="66"/>
      <c r="O35" s="306" t="s">
        <v>25</v>
      </c>
      <c r="P35" s="307"/>
    </row>
    <row r="36" spans="1:16" x14ac:dyDescent="0.25">
      <c r="A36" s="328"/>
      <c r="B36" s="381"/>
      <c r="C36" s="344"/>
      <c r="D36" s="57" t="s">
        <v>401</v>
      </c>
      <c r="E36" s="88">
        <v>2</v>
      </c>
      <c r="F36" s="88">
        <v>2</v>
      </c>
      <c r="G36" s="91"/>
      <c r="H36" s="66"/>
      <c r="I36" s="66"/>
      <c r="J36" s="66"/>
      <c r="K36" s="66"/>
      <c r="L36" s="82" t="s">
        <v>24</v>
      </c>
      <c r="M36" s="114" t="s">
        <v>24</v>
      </c>
      <c r="N36" s="66"/>
      <c r="O36" s="306" t="s">
        <v>25</v>
      </c>
      <c r="P36" s="307"/>
    </row>
    <row r="37" spans="1:16" x14ac:dyDescent="0.25">
      <c r="A37" s="328"/>
      <c r="B37" s="381"/>
      <c r="C37" s="344"/>
      <c r="D37" s="63" t="s">
        <v>402</v>
      </c>
      <c r="E37" s="88">
        <v>2</v>
      </c>
      <c r="F37" s="88">
        <v>4</v>
      </c>
      <c r="G37" s="91"/>
      <c r="H37" s="66"/>
      <c r="I37" s="66"/>
      <c r="J37" s="66"/>
      <c r="K37" s="66"/>
      <c r="L37" s="82" t="s">
        <v>24</v>
      </c>
      <c r="M37" s="114" t="s">
        <v>24</v>
      </c>
      <c r="N37" s="66"/>
      <c r="O37" s="306" t="s">
        <v>25</v>
      </c>
      <c r="P37" s="307"/>
    </row>
    <row r="38" spans="1:16" ht="15" customHeight="1" x14ac:dyDescent="0.25">
      <c r="A38" s="371">
        <v>7</v>
      </c>
      <c r="B38" s="380"/>
      <c r="C38" s="344" t="s">
        <v>460</v>
      </c>
      <c r="D38" s="66" t="s">
        <v>454</v>
      </c>
      <c r="E38" s="88">
        <v>2</v>
      </c>
      <c r="F38" s="88">
        <v>9</v>
      </c>
      <c r="G38" s="91"/>
      <c r="H38" s="66"/>
      <c r="I38" s="66"/>
      <c r="J38" s="66"/>
      <c r="K38" s="66"/>
      <c r="L38" s="82" t="s">
        <v>24</v>
      </c>
      <c r="M38" s="114" t="s">
        <v>24</v>
      </c>
      <c r="N38" s="66"/>
      <c r="O38" s="306" t="s">
        <v>25</v>
      </c>
      <c r="P38" s="307"/>
    </row>
    <row r="39" spans="1:16" x14ac:dyDescent="0.25">
      <c r="A39" s="328"/>
      <c r="B39" s="381"/>
      <c r="C39" s="344"/>
      <c r="D39" s="66" t="s">
        <v>455</v>
      </c>
      <c r="E39" s="88">
        <v>2</v>
      </c>
      <c r="F39" s="88">
        <v>9</v>
      </c>
      <c r="G39" s="91"/>
      <c r="H39" s="66"/>
      <c r="I39" s="66"/>
      <c r="J39" s="66"/>
      <c r="K39" s="66"/>
      <c r="L39" s="82" t="s">
        <v>24</v>
      </c>
      <c r="M39" s="114" t="s">
        <v>24</v>
      </c>
      <c r="N39" s="66"/>
      <c r="O39" s="306" t="s">
        <v>25</v>
      </c>
      <c r="P39" s="307"/>
    </row>
    <row r="40" spans="1:16" x14ac:dyDescent="0.25">
      <c r="A40" s="328"/>
      <c r="B40" s="381"/>
      <c r="C40" s="344"/>
      <c r="D40" s="66" t="s">
        <v>456</v>
      </c>
      <c r="E40" s="88">
        <v>2</v>
      </c>
      <c r="F40" s="88">
        <v>9</v>
      </c>
      <c r="G40" s="91"/>
      <c r="H40" s="66"/>
      <c r="I40" s="66"/>
      <c r="J40" s="66"/>
      <c r="K40" s="66"/>
      <c r="L40" s="82" t="s">
        <v>24</v>
      </c>
      <c r="M40" s="114" t="s">
        <v>24</v>
      </c>
      <c r="N40" s="66"/>
      <c r="O40" s="306" t="s">
        <v>25</v>
      </c>
      <c r="P40" s="307"/>
    </row>
    <row r="41" spans="1:16" x14ac:dyDescent="0.25">
      <c r="A41" s="309"/>
      <c r="B41" s="384"/>
      <c r="C41" s="344"/>
      <c r="D41" s="63" t="s">
        <v>403</v>
      </c>
      <c r="E41" s="88">
        <v>2</v>
      </c>
      <c r="F41" s="88">
        <v>9</v>
      </c>
      <c r="G41" s="91"/>
      <c r="H41" s="66"/>
      <c r="I41" s="66"/>
      <c r="J41" s="66"/>
      <c r="K41" s="66"/>
      <c r="L41" s="82" t="s">
        <v>24</v>
      </c>
      <c r="M41" s="114" t="s">
        <v>24</v>
      </c>
      <c r="N41" s="66"/>
      <c r="O41" s="306" t="s">
        <v>25</v>
      </c>
      <c r="P41" s="307"/>
    </row>
    <row r="42" spans="1:16" ht="15" customHeight="1" x14ac:dyDescent="0.25">
      <c r="A42" s="371">
        <v>8</v>
      </c>
      <c r="B42" s="380"/>
      <c r="C42" s="383" t="s">
        <v>471</v>
      </c>
      <c r="D42" s="85" t="s">
        <v>462</v>
      </c>
      <c r="E42" s="82">
        <v>2</v>
      </c>
      <c r="F42" s="82">
        <v>98</v>
      </c>
      <c r="G42" s="84"/>
      <c r="H42" s="85"/>
      <c r="I42" s="85"/>
      <c r="J42" s="85"/>
      <c r="K42" s="85"/>
      <c r="L42" s="82" t="s">
        <v>24</v>
      </c>
      <c r="M42" s="114" t="s">
        <v>24</v>
      </c>
      <c r="N42" s="85"/>
      <c r="O42" s="358" t="s">
        <v>25</v>
      </c>
      <c r="P42" s="359"/>
    </row>
    <row r="43" spans="1:16" x14ac:dyDescent="0.25">
      <c r="A43" s="328"/>
      <c r="B43" s="381"/>
      <c r="C43" s="344"/>
      <c r="D43" s="66" t="s">
        <v>463</v>
      </c>
      <c r="E43" s="88">
        <v>2</v>
      </c>
      <c r="F43" s="88">
        <v>98</v>
      </c>
      <c r="G43" s="91"/>
      <c r="H43" s="66"/>
      <c r="I43" s="66"/>
      <c r="J43" s="66"/>
      <c r="K43" s="66"/>
      <c r="L43" s="82" t="s">
        <v>24</v>
      </c>
      <c r="M43" s="114" t="s">
        <v>24</v>
      </c>
      <c r="N43" s="66"/>
      <c r="O43" s="306" t="s">
        <v>25</v>
      </c>
      <c r="P43" s="307"/>
    </row>
    <row r="44" spans="1:16" x14ac:dyDescent="0.25">
      <c r="A44" s="309"/>
      <c r="B44" s="381"/>
      <c r="C44" s="345"/>
      <c r="D44" s="129" t="s">
        <v>464</v>
      </c>
      <c r="E44" s="167">
        <v>2</v>
      </c>
      <c r="F44" s="167">
        <v>4</v>
      </c>
      <c r="G44" s="176"/>
      <c r="H44" s="136"/>
      <c r="I44" s="136"/>
      <c r="J44" s="136"/>
      <c r="K44" s="136"/>
      <c r="L44" s="176" t="s">
        <v>24</v>
      </c>
      <c r="M44" s="176" t="s">
        <v>24</v>
      </c>
      <c r="N44" s="136"/>
      <c r="O44" s="378" t="s">
        <v>25</v>
      </c>
      <c r="P44" s="379"/>
    </row>
    <row r="45" spans="1:16" ht="15.75" thickBot="1" x14ac:dyDescent="0.3">
      <c r="A45" s="157">
        <v>9</v>
      </c>
      <c r="B45" s="196" t="s">
        <v>638</v>
      </c>
      <c r="C45" s="68" t="s">
        <v>545</v>
      </c>
      <c r="D45" s="68" t="s">
        <v>42</v>
      </c>
      <c r="E45" s="174">
        <v>2</v>
      </c>
      <c r="F45" s="174">
        <v>1</v>
      </c>
      <c r="G45" s="171"/>
      <c r="H45" s="69"/>
      <c r="I45" s="69"/>
      <c r="J45" s="69"/>
      <c r="K45" s="69"/>
      <c r="L45" s="171" t="s">
        <v>24</v>
      </c>
      <c r="M45" s="171" t="s">
        <v>24</v>
      </c>
      <c r="N45" s="69"/>
      <c r="O45" s="178"/>
      <c r="P45" s="198">
        <f>E45*F45*ROUND(O45,2)</f>
        <v>0</v>
      </c>
    </row>
    <row r="46" spans="1:16" ht="15.75" thickBot="1" x14ac:dyDescent="0.3">
      <c r="O46" s="47" t="s">
        <v>26</v>
      </c>
      <c r="P46" s="48">
        <f>SUM(P9,P12,P15,P17:P18,P22,P28:P29,P45)</f>
        <v>0</v>
      </c>
    </row>
    <row r="48" spans="1:16" x14ac:dyDescent="0.25">
      <c r="A48" s="105"/>
      <c r="B48" s="104"/>
      <c r="C48" s="104"/>
      <c r="D48" s="104"/>
      <c r="E48" s="106"/>
      <c r="F48" s="106"/>
      <c r="G48" s="106"/>
      <c r="H48" s="104"/>
      <c r="I48" s="104"/>
    </row>
    <row r="49" spans="1:9" x14ac:dyDescent="0.25">
      <c r="A49" s="105"/>
      <c r="B49" s="104"/>
      <c r="C49" s="104"/>
      <c r="D49" s="104"/>
      <c r="E49" s="106"/>
      <c r="F49" s="106"/>
      <c r="G49" s="106"/>
      <c r="H49" s="104"/>
      <c r="I49" s="104"/>
    </row>
    <row r="50" spans="1:9" x14ac:dyDescent="0.25">
      <c r="A50" s="105"/>
      <c r="B50" s="104"/>
      <c r="C50" s="104"/>
      <c r="D50" s="104"/>
      <c r="E50" s="106"/>
      <c r="F50" s="106"/>
      <c r="G50" s="106"/>
      <c r="H50" s="104"/>
      <c r="I50" s="104"/>
    </row>
    <row r="51" spans="1:9" x14ac:dyDescent="0.25">
      <c r="A51" s="268" t="s">
        <v>657</v>
      </c>
      <c r="B51" s="268"/>
      <c r="C51" s="268"/>
      <c r="D51" s="104"/>
      <c r="E51" s="304" t="s">
        <v>658</v>
      </c>
      <c r="F51" s="304"/>
      <c r="G51" s="304"/>
      <c r="H51" s="304"/>
      <c r="I51" s="304"/>
    </row>
    <row r="52" spans="1:9" ht="30" customHeight="1" x14ac:dyDescent="0.25">
      <c r="A52" s="105"/>
      <c r="B52" s="104"/>
      <c r="C52" s="104"/>
      <c r="D52" s="104"/>
      <c r="E52" s="303" t="s">
        <v>659</v>
      </c>
      <c r="F52" s="303"/>
      <c r="G52" s="303"/>
      <c r="H52" s="303"/>
      <c r="I52" s="303"/>
    </row>
  </sheetData>
  <sheetProtection algorithmName="SHA-512" hashValue="pYsA6qTnCb4aAJhrwhNWBN7mtqdzJIZPLyT0LLEjCoIkj/ubgA7LFQzFhc7TP5evREZFNxZ2aFvSW19YdbAn0g==" saltValue="OEBzxP2rUm3toKlnnwwABg==" spinCount="100000" sheet="1" objects="1" scenarios="1"/>
  <mergeCells count="67">
    <mergeCell ref="E51:I51"/>
    <mergeCell ref="E52:I52"/>
    <mergeCell ref="B8:B13"/>
    <mergeCell ref="A8:A13"/>
    <mergeCell ref="B14:B21"/>
    <mergeCell ref="A14:A21"/>
    <mergeCell ref="C42:C44"/>
    <mergeCell ref="C38:C41"/>
    <mergeCell ref="C32:C37"/>
    <mergeCell ref="C30:C31"/>
    <mergeCell ref="C8:C13"/>
    <mergeCell ref="C14:C21"/>
    <mergeCell ref="B38:B41"/>
    <mergeCell ref="A38:A41"/>
    <mergeCell ref="B42:B44"/>
    <mergeCell ref="A42:A44"/>
    <mergeCell ref="B23:B29"/>
    <mergeCell ref="A23:A29"/>
    <mergeCell ref="B30:B31"/>
    <mergeCell ref="A30:A31"/>
    <mergeCell ref="B32:B37"/>
    <mergeCell ref="A32:A37"/>
    <mergeCell ref="O42:P42"/>
    <mergeCell ref="O43:P43"/>
    <mergeCell ref="O44:P44"/>
    <mergeCell ref="O37:P37"/>
    <mergeCell ref="O40:P40"/>
    <mergeCell ref="O41:P41"/>
    <mergeCell ref="O38:P38"/>
    <mergeCell ref="O39:P39"/>
    <mergeCell ref="A1:F1"/>
    <mergeCell ref="G1:P1"/>
    <mergeCell ref="A2:I2"/>
    <mergeCell ref="A3:I3"/>
    <mergeCell ref="A5:A7"/>
    <mergeCell ref="F5:F7"/>
    <mergeCell ref="G6:J6"/>
    <mergeCell ref="B5:B7"/>
    <mergeCell ref="C5:C7"/>
    <mergeCell ref="D5:D7"/>
    <mergeCell ref="E5:E7"/>
    <mergeCell ref="G5:N5"/>
    <mergeCell ref="O5:O7"/>
    <mergeCell ref="P5:P7"/>
    <mergeCell ref="K6:M6"/>
    <mergeCell ref="O35:P35"/>
    <mergeCell ref="O27:P27"/>
    <mergeCell ref="O36:P36"/>
    <mergeCell ref="O32:P32"/>
    <mergeCell ref="O33:P33"/>
    <mergeCell ref="O30:P30"/>
    <mergeCell ref="O31:P31"/>
    <mergeCell ref="O34:P34"/>
    <mergeCell ref="O13:P13"/>
    <mergeCell ref="O16:P16"/>
    <mergeCell ref="C23:C29"/>
    <mergeCell ref="O8:P8"/>
    <mergeCell ref="O23:P23"/>
    <mergeCell ref="O24:P24"/>
    <mergeCell ref="O25:P25"/>
    <mergeCell ref="O21:P21"/>
    <mergeCell ref="O19:P19"/>
    <mergeCell ref="O10:P10"/>
    <mergeCell ref="O11:P11"/>
    <mergeCell ref="O14:P14"/>
    <mergeCell ref="O20:P20"/>
    <mergeCell ref="O26:P26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2"/>
  <sheetViews>
    <sheetView zoomScaleNormal="100" workbookViewId="0">
      <selection activeCell="O15" sqref="O15"/>
    </sheetView>
  </sheetViews>
  <sheetFormatPr defaultColWidth="8.7109375" defaultRowHeight="15" x14ac:dyDescent="0.25"/>
  <cols>
    <col min="1" max="1" width="6" style="256" customWidth="1"/>
    <col min="2" max="2" width="14.85546875" style="1" customWidth="1"/>
    <col min="3" max="3" width="16.7109375" style="1" customWidth="1"/>
    <col min="4" max="4" width="68.7109375" style="1" customWidth="1"/>
    <col min="5" max="6" width="8.7109375" style="257" customWidth="1"/>
    <col min="7" max="7" width="3.28515625" style="257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6" width="16.285156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640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8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4"/>
      <c r="B7" s="294"/>
      <c r="C7" s="294"/>
      <c r="D7" s="294"/>
      <c r="E7" s="297"/>
      <c r="F7" s="297"/>
      <c r="G7" s="214" t="s">
        <v>17</v>
      </c>
      <c r="H7" s="215" t="s">
        <v>18</v>
      </c>
      <c r="I7" s="216" t="s">
        <v>19</v>
      </c>
      <c r="J7" s="216" t="s">
        <v>27</v>
      </c>
      <c r="K7" s="216" t="s">
        <v>20</v>
      </c>
      <c r="L7" s="216" t="s">
        <v>21</v>
      </c>
      <c r="M7" s="216" t="s">
        <v>22</v>
      </c>
      <c r="N7" s="217" t="s">
        <v>23</v>
      </c>
      <c r="O7" s="297"/>
      <c r="P7" s="297"/>
    </row>
    <row r="8" spans="1:16" s="2" customFormat="1" ht="15.75" customHeight="1" x14ac:dyDescent="0.25">
      <c r="A8" s="251">
        <v>1</v>
      </c>
      <c r="B8" s="59"/>
      <c r="C8" s="59"/>
      <c r="D8" s="59" t="s">
        <v>404</v>
      </c>
      <c r="E8" s="235">
        <v>1</v>
      </c>
      <c r="F8" s="235">
        <v>1</v>
      </c>
      <c r="G8" s="235"/>
      <c r="H8" s="235"/>
      <c r="I8" s="235"/>
      <c r="J8" s="235"/>
      <c r="K8" s="235"/>
      <c r="L8" s="235" t="s">
        <v>24</v>
      </c>
      <c r="M8" s="237"/>
      <c r="N8" s="235"/>
      <c r="O8" s="233"/>
      <c r="P8" s="247">
        <f>E8*F8*ROUND(O8, 2)</f>
        <v>0</v>
      </c>
    </row>
    <row r="9" spans="1:16" s="2" customFormat="1" ht="15" customHeight="1" x14ac:dyDescent="0.25">
      <c r="A9" s="250">
        <v>2</v>
      </c>
      <c r="B9" s="57"/>
      <c r="C9" s="57"/>
      <c r="D9" s="57" t="s">
        <v>405</v>
      </c>
      <c r="E9" s="236">
        <v>1</v>
      </c>
      <c r="F9" s="236">
        <v>3</v>
      </c>
      <c r="G9" s="236"/>
      <c r="H9" s="236"/>
      <c r="I9" s="236"/>
      <c r="J9" s="236"/>
      <c r="K9" s="236"/>
      <c r="L9" s="236" t="s">
        <v>24</v>
      </c>
      <c r="M9" s="238"/>
      <c r="N9" s="236"/>
      <c r="O9" s="234"/>
      <c r="P9" s="248">
        <f t="shared" ref="P9:P15" si="0">E9*F9*ROUND(O9, 2)</f>
        <v>0</v>
      </c>
    </row>
    <row r="10" spans="1:16" s="2" customFormat="1" x14ac:dyDescent="0.25">
      <c r="A10" s="250">
        <v>3</v>
      </c>
      <c r="B10" s="57"/>
      <c r="C10" s="57"/>
      <c r="D10" s="57" t="s">
        <v>406</v>
      </c>
      <c r="E10" s="236">
        <v>1</v>
      </c>
      <c r="F10" s="236">
        <v>1</v>
      </c>
      <c r="G10" s="236"/>
      <c r="H10" s="236"/>
      <c r="I10" s="236"/>
      <c r="J10" s="236"/>
      <c r="K10" s="236"/>
      <c r="L10" s="236" t="s">
        <v>24</v>
      </c>
      <c r="M10" s="238"/>
      <c r="N10" s="236"/>
      <c r="O10" s="234"/>
      <c r="P10" s="248">
        <f t="shared" si="0"/>
        <v>0</v>
      </c>
    </row>
    <row r="11" spans="1:16" s="2" customFormat="1" x14ac:dyDescent="0.25">
      <c r="A11" s="250">
        <v>4</v>
      </c>
      <c r="B11" s="57"/>
      <c r="C11" s="57"/>
      <c r="D11" s="57" t="s">
        <v>407</v>
      </c>
      <c r="E11" s="236">
        <v>1</v>
      </c>
      <c r="F11" s="236">
        <v>10</v>
      </c>
      <c r="G11" s="236"/>
      <c r="H11" s="236"/>
      <c r="I11" s="236"/>
      <c r="J11" s="236"/>
      <c r="K11" s="236"/>
      <c r="L11" s="236" t="s">
        <v>24</v>
      </c>
      <c r="M11" s="238"/>
      <c r="N11" s="236"/>
      <c r="O11" s="234"/>
      <c r="P11" s="248">
        <f t="shared" si="0"/>
        <v>0</v>
      </c>
    </row>
    <row r="12" spans="1:16" s="2" customFormat="1" ht="15" customHeight="1" x14ac:dyDescent="0.25">
      <c r="A12" s="250">
        <v>5</v>
      </c>
      <c r="B12" s="57"/>
      <c r="C12" s="57"/>
      <c r="D12" s="57" t="s">
        <v>408</v>
      </c>
      <c r="E12" s="236">
        <v>1</v>
      </c>
      <c r="F12" s="236">
        <v>1</v>
      </c>
      <c r="G12" s="236"/>
      <c r="H12" s="236"/>
      <c r="I12" s="236"/>
      <c r="J12" s="236"/>
      <c r="K12" s="236"/>
      <c r="L12" s="236" t="s">
        <v>24</v>
      </c>
      <c r="M12" s="238"/>
      <c r="N12" s="236"/>
      <c r="O12" s="234"/>
      <c r="P12" s="248">
        <f t="shared" si="0"/>
        <v>0</v>
      </c>
    </row>
    <row r="13" spans="1:16" x14ac:dyDescent="0.25">
      <c r="A13" s="250">
        <v>6</v>
      </c>
      <c r="B13" s="57"/>
      <c r="C13" s="57"/>
      <c r="D13" s="57" t="s">
        <v>409</v>
      </c>
      <c r="E13" s="236">
        <v>1</v>
      </c>
      <c r="F13" s="236">
        <v>19</v>
      </c>
      <c r="G13" s="243"/>
      <c r="H13" s="66"/>
      <c r="I13" s="66"/>
      <c r="J13" s="66"/>
      <c r="K13" s="66"/>
      <c r="L13" s="236" t="s">
        <v>24</v>
      </c>
      <c r="M13" s="243"/>
      <c r="N13" s="66"/>
      <c r="O13" s="234"/>
      <c r="P13" s="248">
        <f t="shared" si="0"/>
        <v>0</v>
      </c>
    </row>
    <row r="14" spans="1:16" x14ac:dyDescent="0.25">
      <c r="A14" s="250">
        <v>7</v>
      </c>
      <c r="B14" s="57"/>
      <c r="C14" s="57"/>
      <c r="D14" s="57" t="s">
        <v>410</v>
      </c>
      <c r="E14" s="236">
        <v>1</v>
      </c>
      <c r="F14" s="236">
        <v>19</v>
      </c>
      <c r="G14" s="243"/>
      <c r="H14" s="66"/>
      <c r="I14" s="66"/>
      <c r="J14" s="66"/>
      <c r="K14" s="66"/>
      <c r="L14" s="236" t="s">
        <v>24</v>
      </c>
      <c r="M14" s="243"/>
      <c r="N14" s="66"/>
      <c r="O14" s="234"/>
      <c r="P14" s="248">
        <f t="shared" si="0"/>
        <v>0</v>
      </c>
    </row>
    <row r="15" spans="1:16" ht="15.75" thickBot="1" x14ac:dyDescent="0.3">
      <c r="A15" s="157">
        <v>8</v>
      </c>
      <c r="B15" s="60"/>
      <c r="C15" s="77"/>
      <c r="D15" s="77" t="s">
        <v>42</v>
      </c>
      <c r="E15" s="171">
        <v>1</v>
      </c>
      <c r="F15" s="171">
        <v>1</v>
      </c>
      <c r="G15" s="171"/>
      <c r="H15" s="69"/>
      <c r="I15" s="69"/>
      <c r="J15" s="69"/>
      <c r="K15" s="69"/>
      <c r="L15" s="224" t="s">
        <v>24</v>
      </c>
      <c r="M15" s="171"/>
      <c r="N15" s="69"/>
      <c r="O15" s="229"/>
      <c r="P15" s="49">
        <f t="shared" si="0"/>
        <v>0</v>
      </c>
    </row>
    <row r="16" spans="1:16" ht="15.75" thickBot="1" x14ac:dyDescent="0.3">
      <c r="O16" s="47" t="s">
        <v>26</v>
      </c>
      <c r="P16" s="48">
        <f>SUM(P8:P15)</f>
        <v>0</v>
      </c>
    </row>
    <row r="17" spans="1:9" x14ac:dyDescent="0.25">
      <c r="A17" s="285"/>
      <c r="B17" s="104"/>
      <c r="C17" s="104"/>
      <c r="D17" s="104"/>
      <c r="E17" s="106"/>
      <c r="F17" s="106"/>
      <c r="G17" s="106"/>
      <c r="H17" s="104"/>
      <c r="I17" s="104"/>
    </row>
    <row r="18" spans="1:9" x14ac:dyDescent="0.25">
      <c r="A18" s="105"/>
      <c r="B18" s="104"/>
      <c r="C18" s="104"/>
      <c r="D18" s="104"/>
      <c r="E18" s="106"/>
      <c r="F18" s="106"/>
      <c r="G18" s="106"/>
      <c r="H18" s="104"/>
      <c r="I18" s="104"/>
    </row>
    <row r="19" spans="1:9" x14ac:dyDescent="0.25">
      <c r="A19" s="105"/>
      <c r="B19" s="104"/>
      <c r="C19" s="104"/>
      <c r="D19" s="104"/>
      <c r="E19" s="106"/>
      <c r="F19" s="106"/>
      <c r="G19" s="106"/>
      <c r="H19" s="104"/>
      <c r="I19" s="104"/>
    </row>
    <row r="20" spans="1:9" x14ac:dyDescent="0.25">
      <c r="A20" s="105"/>
      <c r="B20" s="104"/>
      <c r="C20" s="104"/>
      <c r="D20" s="104"/>
      <c r="E20" s="106"/>
      <c r="F20" s="106"/>
      <c r="G20" s="106"/>
      <c r="H20" s="104"/>
      <c r="I20" s="104"/>
    </row>
    <row r="21" spans="1:9" x14ac:dyDescent="0.25">
      <c r="A21" s="268" t="s">
        <v>657</v>
      </c>
      <c r="B21" s="268"/>
      <c r="C21" s="268"/>
      <c r="D21" s="104"/>
      <c r="E21" s="304" t="s">
        <v>658</v>
      </c>
      <c r="F21" s="304"/>
      <c r="G21" s="304"/>
      <c r="H21" s="304"/>
      <c r="I21" s="304"/>
    </row>
    <row r="22" spans="1:9" ht="30" customHeight="1" x14ac:dyDescent="0.25">
      <c r="A22" s="105"/>
      <c r="B22" s="104"/>
      <c r="C22" s="104"/>
      <c r="D22" s="104"/>
      <c r="E22" s="303" t="s">
        <v>659</v>
      </c>
      <c r="F22" s="303"/>
      <c r="G22" s="303"/>
      <c r="H22" s="303"/>
      <c r="I22" s="303"/>
    </row>
  </sheetData>
  <sheetProtection algorithmName="SHA-512" hashValue="FpSyjSgkqnpBUyS1BOm9aDiZwMRtRDlcpz6wUJsEXx0jnpKENnSI/xGIOMlx/4P9yD1ZPr8uWH6RHjQCQDwc6w==" saltValue="Vrxiyb5SR1fgXC4VviJ/6g==" spinCount="100000" sheet="1" objects="1" scenarios="1"/>
  <mergeCells count="17">
    <mergeCell ref="A1:F1"/>
    <mergeCell ref="G1:P1"/>
    <mergeCell ref="A2:I2"/>
    <mergeCell ref="A3:I3"/>
    <mergeCell ref="A5:A7"/>
    <mergeCell ref="B5:B7"/>
    <mergeCell ref="C5:C7"/>
    <mergeCell ref="D5:D7"/>
    <mergeCell ref="E5:E7"/>
    <mergeCell ref="F5:F7"/>
    <mergeCell ref="G5:N5"/>
    <mergeCell ref="O5:O7"/>
    <mergeCell ref="P5:P7"/>
    <mergeCell ref="G6:J6"/>
    <mergeCell ref="K6:M6"/>
    <mergeCell ref="E21:I21"/>
    <mergeCell ref="E22:I22"/>
  </mergeCells>
  <pageMargins left="0.7" right="0.7" top="0.75" bottom="0.75" header="0.3" footer="0.3"/>
  <pageSetup paperSize="9" scale="62" fitToHeight="0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2"/>
  <sheetViews>
    <sheetView zoomScaleNormal="100" workbookViewId="0">
      <selection activeCell="N21" sqref="N21"/>
    </sheetView>
  </sheetViews>
  <sheetFormatPr defaultRowHeight="15" x14ac:dyDescent="0.25"/>
  <cols>
    <col min="1" max="1" width="4.85546875" style="1" customWidth="1"/>
    <col min="2" max="2" width="35.42578125" style="1" customWidth="1"/>
    <col min="3" max="3" width="52" style="1" customWidth="1"/>
    <col min="4" max="4" width="7" style="1" customWidth="1"/>
    <col min="5" max="5" width="8.28515625" style="1" customWidth="1"/>
    <col min="6" max="6" width="7" style="1" customWidth="1"/>
    <col min="7" max="7" width="8.28515625" style="1" customWidth="1"/>
    <col min="8" max="8" width="13.5703125" style="1" customWidth="1"/>
    <col min="9" max="9" width="14.28515625" style="1" customWidth="1"/>
    <col min="10" max="16384" width="9.140625" style="1"/>
  </cols>
  <sheetData>
    <row r="1" spans="1:9" ht="39" customHeight="1" x14ac:dyDescent="0.25">
      <c r="A1" s="292"/>
      <c r="B1" s="292"/>
      <c r="C1" s="292"/>
      <c r="D1" s="23"/>
      <c r="E1" s="289" t="s">
        <v>644</v>
      </c>
      <c r="F1" s="289"/>
      <c r="G1" s="289"/>
      <c r="H1" s="289"/>
      <c r="I1" s="289"/>
    </row>
    <row r="2" spans="1:9" ht="15.75" x14ac:dyDescent="0.25">
      <c r="A2" s="291" t="s">
        <v>32</v>
      </c>
      <c r="B2" s="291"/>
      <c r="C2" s="291"/>
      <c r="D2" s="291"/>
      <c r="E2" s="291"/>
    </row>
    <row r="3" spans="1:9" ht="15.75" x14ac:dyDescent="0.25">
      <c r="A3" s="291" t="s">
        <v>31</v>
      </c>
      <c r="B3" s="291"/>
      <c r="C3" s="291"/>
      <c r="D3" s="271"/>
      <c r="E3" s="271"/>
    </row>
    <row r="4" spans="1:9" ht="15.75" x14ac:dyDescent="0.25">
      <c r="A4" s="271"/>
      <c r="B4" s="271"/>
      <c r="C4" s="271"/>
      <c r="D4" s="271"/>
      <c r="E4" s="271"/>
    </row>
    <row r="5" spans="1:9" ht="15.75" x14ac:dyDescent="0.25">
      <c r="A5" s="291" t="s">
        <v>641</v>
      </c>
      <c r="B5" s="291"/>
      <c r="C5" s="291"/>
      <c r="D5" s="291"/>
      <c r="E5" s="291"/>
    </row>
    <row r="6" spans="1:9" ht="15.75" thickBot="1" x14ac:dyDescent="0.3">
      <c r="A6" s="256"/>
      <c r="D6" s="270"/>
      <c r="E6" s="270"/>
    </row>
    <row r="7" spans="1:9" x14ac:dyDescent="0.25">
      <c r="A7" s="293" t="s">
        <v>7</v>
      </c>
      <c r="B7" s="296" t="s">
        <v>0</v>
      </c>
      <c r="C7" s="296" t="s">
        <v>2</v>
      </c>
      <c r="D7" s="293" t="s">
        <v>3</v>
      </c>
      <c r="E7" s="293" t="s">
        <v>10</v>
      </c>
      <c r="F7" s="388" t="s">
        <v>649</v>
      </c>
      <c r="G7" s="389"/>
      <c r="H7" s="293" t="s">
        <v>12</v>
      </c>
      <c r="I7" s="293" t="s">
        <v>13</v>
      </c>
    </row>
    <row r="8" spans="1:9" x14ac:dyDescent="0.25">
      <c r="A8" s="294"/>
      <c r="B8" s="294"/>
      <c r="C8" s="294"/>
      <c r="D8" s="297"/>
      <c r="E8" s="297"/>
      <c r="F8" s="390"/>
      <c r="G8" s="391"/>
      <c r="H8" s="297"/>
      <c r="I8" s="297"/>
    </row>
    <row r="9" spans="1:9" ht="74.25" customHeight="1" thickBot="1" x14ac:dyDescent="0.3">
      <c r="A9" s="294"/>
      <c r="B9" s="294"/>
      <c r="C9" s="294"/>
      <c r="D9" s="297"/>
      <c r="E9" s="297"/>
      <c r="F9" s="218" t="s">
        <v>650</v>
      </c>
      <c r="G9" s="218" t="s">
        <v>651</v>
      </c>
      <c r="H9" s="297"/>
      <c r="I9" s="297"/>
    </row>
    <row r="10" spans="1:9" x14ac:dyDescent="0.25">
      <c r="A10" s="199"/>
      <c r="B10" s="385" t="s">
        <v>642</v>
      </c>
      <c r="C10" s="386"/>
      <c r="D10" s="386"/>
      <c r="E10" s="386"/>
      <c r="F10" s="386"/>
      <c r="G10" s="386"/>
      <c r="H10" s="386"/>
      <c r="I10" s="387"/>
    </row>
    <row r="11" spans="1:9" ht="25.5" x14ac:dyDescent="0.25">
      <c r="A11" s="282">
        <v>1</v>
      </c>
      <c r="B11" s="276" t="s">
        <v>643</v>
      </c>
      <c r="C11" s="276" t="s">
        <v>646</v>
      </c>
      <c r="D11" s="272">
        <v>12</v>
      </c>
      <c r="E11" s="272">
        <v>1</v>
      </c>
      <c r="F11" s="272" t="s">
        <v>24</v>
      </c>
      <c r="G11" s="280"/>
      <c r="H11" s="278"/>
      <c r="I11" s="274">
        <f>D11*E11*ROUND(H11, 2)</f>
        <v>0</v>
      </c>
    </row>
    <row r="12" spans="1:9" ht="25.5" x14ac:dyDescent="0.25">
      <c r="A12" s="282">
        <v>2</v>
      </c>
      <c r="B12" s="276" t="s">
        <v>645</v>
      </c>
      <c r="C12" s="276" t="s">
        <v>646</v>
      </c>
      <c r="D12" s="272">
        <v>12</v>
      </c>
      <c r="E12" s="272">
        <v>1</v>
      </c>
      <c r="F12" s="272" t="s">
        <v>24</v>
      </c>
      <c r="G12" s="280"/>
      <c r="H12" s="278"/>
      <c r="I12" s="274">
        <f>D12*E12*ROUND(H12, 2)</f>
        <v>0</v>
      </c>
    </row>
    <row r="13" spans="1:9" ht="25.5" x14ac:dyDescent="0.25">
      <c r="A13" s="282">
        <v>3</v>
      </c>
      <c r="B13" s="276" t="s">
        <v>643</v>
      </c>
      <c r="C13" s="276" t="s">
        <v>648</v>
      </c>
      <c r="D13" s="272">
        <v>1</v>
      </c>
      <c r="E13" s="272">
        <v>1</v>
      </c>
      <c r="F13" s="272"/>
      <c r="G13" s="280" t="s">
        <v>24</v>
      </c>
      <c r="H13" s="278"/>
      <c r="I13" s="274">
        <f>D13*E13*ROUND(H13, 2)</f>
        <v>0</v>
      </c>
    </row>
    <row r="14" spans="1:9" ht="25.5" x14ac:dyDescent="0.25">
      <c r="A14" s="283">
        <v>4</v>
      </c>
      <c r="B14" s="277" t="s">
        <v>653</v>
      </c>
      <c r="C14" s="277" t="s">
        <v>652</v>
      </c>
      <c r="D14" s="273">
        <v>1</v>
      </c>
      <c r="E14" s="273">
        <v>1</v>
      </c>
      <c r="F14" s="273"/>
      <c r="G14" s="281" t="s">
        <v>24</v>
      </c>
      <c r="H14" s="279"/>
      <c r="I14" s="274">
        <f>D14*E14*ROUND(H14, 2)</f>
        <v>0</v>
      </c>
    </row>
    <row r="15" spans="1:9" ht="15.75" thickBot="1" x14ac:dyDescent="0.3">
      <c r="A15" s="157">
        <v>5</v>
      </c>
      <c r="B15" s="186" t="s">
        <v>647</v>
      </c>
      <c r="C15" s="60" t="s">
        <v>654</v>
      </c>
      <c r="D15" s="224">
        <v>1</v>
      </c>
      <c r="E15" s="224">
        <v>1</v>
      </c>
      <c r="F15" s="224"/>
      <c r="G15" s="230" t="s">
        <v>24</v>
      </c>
      <c r="H15" s="229"/>
      <c r="I15" s="275">
        <f>D15*E15*ROUND(H15, 2)</f>
        <v>0</v>
      </c>
    </row>
    <row r="16" spans="1:9" ht="15.75" thickBot="1" x14ac:dyDescent="0.3">
      <c r="A16" s="256"/>
      <c r="D16" s="270"/>
      <c r="E16" s="270"/>
      <c r="H16" s="47" t="s">
        <v>26</v>
      </c>
      <c r="I16" s="40">
        <f>SUM(I11:I15)</f>
        <v>0</v>
      </c>
    </row>
    <row r="18" spans="1:8" x14ac:dyDescent="0.25">
      <c r="A18" s="104"/>
      <c r="B18" s="104"/>
      <c r="C18" s="104"/>
      <c r="D18" s="104"/>
      <c r="E18" s="104"/>
      <c r="F18" s="104"/>
      <c r="G18" s="104"/>
      <c r="H18" s="104"/>
    </row>
    <row r="19" spans="1:8" x14ac:dyDescent="0.25">
      <c r="A19" s="104"/>
      <c r="B19" s="104"/>
      <c r="C19" s="104"/>
      <c r="D19" s="104"/>
      <c r="E19" s="104"/>
      <c r="F19" s="104"/>
      <c r="G19" s="104"/>
      <c r="H19" s="104"/>
    </row>
    <row r="20" spans="1:8" x14ac:dyDescent="0.25">
      <c r="A20" s="104"/>
      <c r="B20" s="104"/>
      <c r="C20" s="104"/>
      <c r="D20" s="104"/>
      <c r="E20" s="104"/>
      <c r="F20" s="104"/>
      <c r="G20" s="104"/>
      <c r="H20" s="104"/>
    </row>
    <row r="21" spans="1:8" x14ac:dyDescent="0.25">
      <c r="A21" s="104" t="s">
        <v>657</v>
      </c>
      <c r="B21" s="104"/>
      <c r="C21" s="104"/>
      <c r="D21" s="304" t="s">
        <v>658</v>
      </c>
      <c r="E21" s="304"/>
      <c r="F21" s="304"/>
      <c r="G21" s="304"/>
      <c r="H21" s="304"/>
    </row>
    <row r="22" spans="1:8" ht="30" customHeight="1" x14ac:dyDescent="0.25">
      <c r="A22" s="104"/>
      <c r="B22" s="104"/>
      <c r="C22" s="104"/>
      <c r="D22" s="303" t="s">
        <v>659</v>
      </c>
      <c r="E22" s="303"/>
      <c r="F22" s="303"/>
      <c r="G22" s="303"/>
      <c r="H22" s="303"/>
    </row>
  </sheetData>
  <sheetProtection algorithmName="SHA-512" hashValue="7Mm/HVwk6BQegQgdTfw+i+cb5eELYHiFoOViT6aQ4gaqvWC5T1Nt+ulsRNhwZEWGD71Y+sQsiykQ1Yz3QaK28Q==" saltValue="C0sBL8Lu0UQWm4Qlj7b41w==" spinCount="100000" sheet="1"/>
  <mergeCells count="16">
    <mergeCell ref="D21:H21"/>
    <mergeCell ref="D22:H22"/>
    <mergeCell ref="E1:I1"/>
    <mergeCell ref="A1:C1"/>
    <mergeCell ref="H7:H9"/>
    <mergeCell ref="I7:I9"/>
    <mergeCell ref="B10:I10"/>
    <mergeCell ref="F7:G8"/>
    <mergeCell ref="A2:E2"/>
    <mergeCell ref="A5:E5"/>
    <mergeCell ref="A7:A9"/>
    <mergeCell ref="B7:B9"/>
    <mergeCell ref="C7:C9"/>
    <mergeCell ref="D7:D9"/>
    <mergeCell ref="E7:E9"/>
    <mergeCell ref="A3:C3"/>
  </mergeCells>
  <pageMargins left="0.7" right="0.7" top="0.75" bottom="0.75" header="0.3" footer="0.3"/>
  <pageSetup paperSize="9" scale="8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4"/>
  <sheetViews>
    <sheetView zoomScaleNormal="100" workbookViewId="0">
      <selection activeCell="P17" sqref="P17"/>
    </sheetView>
  </sheetViews>
  <sheetFormatPr defaultColWidth="8.7109375" defaultRowHeight="15" x14ac:dyDescent="0.25"/>
  <cols>
    <col min="1" max="1" width="6" style="256" customWidth="1"/>
    <col min="2" max="2" width="14.7109375" style="1" customWidth="1"/>
    <col min="3" max="3" width="20" style="1" customWidth="1"/>
    <col min="4" max="4" width="68.7109375" style="1" customWidth="1"/>
    <col min="5" max="6" width="8.7109375" style="256" customWidth="1"/>
    <col min="7" max="7" width="3.28515625" style="256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7.42578125" style="1" customWidth="1"/>
    <col min="16" max="16" width="16.8554687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618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59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ht="25.5" x14ac:dyDescent="0.25">
      <c r="A8" s="308">
        <v>1</v>
      </c>
      <c r="B8" s="310" t="s">
        <v>44</v>
      </c>
      <c r="C8" s="245" t="s">
        <v>546</v>
      </c>
      <c r="D8" s="67" t="s">
        <v>548</v>
      </c>
      <c r="E8" s="235">
        <v>0.5</v>
      </c>
      <c r="F8" s="235">
        <v>2</v>
      </c>
      <c r="G8" s="235"/>
      <c r="H8" s="235"/>
      <c r="I8" s="235"/>
      <c r="J8" s="235"/>
      <c r="K8" s="235"/>
      <c r="L8" s="235"/>
      <c r="M8" s="237"/>
      <c r="N8" s="235" t="s">
        <v>24</v>
      </c>
      <c r="O8" s="233"/>
      <c r="P8" s="142">
        <f>E8*F8*ROUND(O8, 2)</f>
        <v>0</v>
      </c>
    </row>
    <row r="9" spans="1:16" s="2" customFormat="1" ht="25.5" x14ac:dyDescent="0.25">
      <c r="A9" s="309"/>
      <c r="B9" s="311"/>
      <c r="C9" s="116" t="s">
        <v>547</v>
      </c>
      <c r="D9" s="255" t="s">
        <v>510</v>
      </c>
      <c r="E9" s="253">
        <v>1</v>
      </c>
      <c r="F9" s="253">
        <v>3</v>
      </c>
      <c r="G9" s="253"/>
      <c r="H9" s="253"/>
      <c r="I9" s="253"/>
      <c r="J9" s="253"/>
      <c r="K9" s="253"/>
      <c r="L9" s="253" t="s">
        <v>24</v>
      </c>
      <c r="M9" s="114"/>
      <c r="N9" s="253"/>
      <c r="O9" s="117"/>
      <c r="P9" s="248">
        <f>E9*F9*ROUND(O9, 2)</f>
        <v>0</v>
      </c>
    </row>
    <row r="10" spans="1:16" s="2" customFormat="1" x14ac:dyDescent="0.25">
      <c r="A10" s="250">
        <v>2</v>
      </c>
      <c r="B10" s="57" t="s">
        <v>46</v>
      </c>
      <c r="C10" s="57" t="s">
        <v>45</v>
      </c>
      <c r="D10" s="57" t="s">
        <v>509</v>
      </c>
      <c r="E10" s="236">
        <v>1</v>
      </c>
      <c r="F10" s="236">
        <v>1</v>
      </c>
      <c r="G10" s="236"/>
      <c r="H10" s="236"/>
      <c r="I10" s="236"/>
      <c r="J10" s="236"/>
      <c r="K10" s="236"/>
      <c r="L10" s="236" t="s">
        <v>24</v>
      </c>
      <c r="M10" s="238"/>
      <c r="N10" s="236"/>
      <c r="O10" s="234"/>
      <c r="P10" s="248">
        <f>E10*F10*ROUND(O10, 2)</f>
        <v>0</v>
      </c>
    </row>
    <row r="11" spans="1:16" s="2" customFormat="1" ht="15" customHeight="1" x14ac:dyDescent="0.25">
      <c r="A11" s="250">
        <v>3</v>
      </c>
      <c r="B11" s="57" t="s">
        <v>47</v>
      </c>
      <c r="C11" s="57" t="s">
        <v>48</v>
      </c>
      <c r="D11" s="63" t="s">
        <v>49</v>
      </c>
      <c r="E11" s="236">
        <v>1</v>
      </c>
      <c r="F11" s="236">
        <v>1</v>
      </c>
      <c r="G11" s="236"/>
      <c r="H11" s="236"/>
      <c r="I11" s="236"/>
      <c r="J11" s="236"/>
      <c r="K11" s="236"/>
      <c r="L11" s="236" t="s">
        <v>24</v>
      </c>
      <c r="M11" s="238"/>
      <c r="N11" s="236"/>
      <c r="O11" s="234"/>
      <c r="P11" s="248">
        <f>E11*F11*ROUND(O11, 2)</f>
        <v>0</v>
      </c>
    </row>
    <row r="12" spans="1:16" s="2" customFormat="1" x14ac:dyDescent="0.25">
      <c r="A12" s="250">
        <v>4</v>
      </c>
      <c r="B12" s="57" t="s">
        <v>50</v>
      </c>
      <c r="C12" s="57" t="s">
        <v>48</v>
      </c>
      <c r="D12" s="57" t="s">
        <v>51</v>
      </c>
      <c r="E12" s="236">
        <v>1</v>
      </c>
      <c r="F12" s="236">
        <v>1</v>
      </c>
      <c r="G12" s="236"/>
      <c r="H12" s="236"/>
      <c r="I12" s="236"/>
      <c r="J12" s="236"/>
      <c r="K12" s="236"/>
      <c r="L12" s="236" t="s">
        <v>24</v>
      </c>
      <c r="M12" s="238"/>
      <c r="N12" s="236"/>
      <c r="O12" s="306" t="s">
        <v>25</v>
      </c>
      <c r="P12" s="307"/>
    </row>
    <row r="13" spans="1:16" s="2" customFormat="1" ht="15" customHeight="1" x14ac:dyDescent="0.25">
      <c r="A13" s="250">
        <v>5</v>
      </c>
      <c r="B13" s="57" t="s">
        <v>52</v>
      </c>
      <c r="C13" s="57" t="s">
        <v>48</v>
      </c>
      <c r="D13" s="63" t="s">
        <v>53</v>
      </c>
      <c r="E13" s="236">
        <v>1</v>
      </c>
      <c r="F13" s="236">
        <v>1</v>
      </c>
      <c r="G13" s="236"/>
      <c r="H13" s="236"/>
      <c r="I13" s="236"/>
      <c r="J13" s="236"/>
      <c r="K13" s="236"/>
      <c r="L13" s="236" t="s">
        <v>24</v>
      </c>
      <c r="M13" s="238"/>
      <c r="N13" s="236"/>
      <c r="O13" s="306" t="s">
        <v>25</v>
      </c>
      <c r="P13" s="307"/>
    </row>
    <row r="14" spans="1:16" s="2" customFormat="1" x14ac:dyDescent="0.25">
      <c r="A14" s="250">
        <v>6</v>
      </c>
      <c r="B14" s="57" t="s">
        <v>54</v>
      </c>
      <c r="C14" s="57" t="s">
        <v>55</v>
      </c>
      <c r="D14" s="63" t="s">
        <v>56</v>
      </c>
      <c r="E14" s="236">
        <v>1</v>
      </c>
      <c r="F14" s="236">
        <v>26</v>
      </c>
      <c r="G14" s="236"/>
      <c r="H14" s="236"/>
      <c r="I14" s="236"/>
      <c r="J14" s="236"/>
      <c r="K14" s="236"/>
      <c r="L14" s="236" t="s">
        <v>24</v>
      </c>
      <c r="M14" s="238"/>
      <c r="N14" s="236"/>
      <c r="O14" s="306" t="s">
        <v>25</v>
      </c>
      <c r="P14" s="307"/>
    </row>
    <row r="15" spans="1:16" s="2" customFormat="1" ht="15" customHeight="1" x14ac:dyDescent="0.25">
      <c r="A15" s="250">
        <v>7</v>
      </c>
      <c r="B15" s="57" t="s">
        <v>57</v>
      </c>
      <c r="C15" s="57" t="s">
        <v>55</v>
      </c>
      <c r="D15" s="57" t="s">
        <v>58</v>
      </c>
      <c r="E15" s="236">
        <v>1</v>
      </c>
      <c r="F15" s="236">
        <v>26</v>
      </c>
      <c r="G15" s="236"/>
      <c r="H15" s="236"/>
      <c r="I15" s="236"/>
      <c r="J15" s="236"/>
      <c r="K15" s="236"/>
      <c r="L15" s="236" t="s">
        <v>24</v>
      </c>
      <c r="M15" s="238"/>
      <c r="N15" s="236"/>
      <c r="O15" s="306" t="s">
        <v>25</v>
      </c>
      <c r="P15" s="307"/>
    </row>
    <row r="16" spans="1:16" s="2" customFormat="1" ht="25.5" x14ac:dyDescent="0.25">
      <c r="A16" s="254">
        <v>8</v>
      </c>
      <c r="B16" s="246" t="s">
        <v>549</v>
      </c>
      <c r="C16" s="135" t="s">
        <v>545</v>
      </c>
      <c r="D16" s="135" t="s">
        <v>42</v>
      </c>
      <c r="E16" s="240">
        <v>1</v>
      </c>
      <c r="F16" s="240">
        <v>1</v>
      </c>
      <c r="G16" s="240"/>
      <c r="H16" s="240"/>
      <c r="I16" s="240"/>
      <c r="J16" s="240"/>
      <c r="K16" s="240"/>
      <c r="L16" s="240" t="s">
        <v>24</v>
      </c>
      <c r="M16" s="241"/>
      <c r="N16" s="240"/>
      <c r="O16" s="286"/>
      <c r="P16" s="143">
        <f>E16*F16*ROUND(O16,2)</f>
        <v>0</v>
      </c>
    </row>
    <row r="17" spans="1:16" s="2" customFormat="1" ht="26.25" thickBot="1" x14ac:dyDescent="0.3">
      <c r="A17" s="157">
        <v>9</v>
      </c>
      <c r="B17" s="60" t="s">
        <v>550</v>
      </c>
      <c r="C17" s="60" t="s">
        <v>551</v>
      </c>
      <c r="D17" s="186" t="s">
        <v>552</v>
      </c>
      <c r="E17" s="224">
        <v>0.5</v>
      </c>
      <c r="F17" s="224">
        <v>26</v>
      </c>
      <c r="G17" s="224"/>
      <c r="H17" s="224"/>
      <c r="I17" s="224"/>
      <c r="J17" s="224"/>
      <c r="K17" s="224"/>
      <c r="L17" s="224" t="s">
        <v>24</v>
      </c>
      <c r="M17" s="230"/>
      <c r="N17" s="224"/>
      <c r="O17" s="287"/>
      <c r="P17" s="143">
        <f>E17*F17*ROUND(O17,2)</f>
        <v>0</v>
      </c>
    </row>
    <row r="18" spans="1:16" ht="15.75" thickBot="1" x14ac:dyDescent="0.3">
      <c r="H18" s="256"/>
      <c r="I18" s="256"/>
      <c r="J18" s="256"/>
      <c r="K18" s="256"/>
      <c r="L18" s="256"/>
      <c r="M18" s="256"/>
      <c r="N18" s="256"/>
      <c r="O18" s="39" t="s">
        <v>26</v>
      </c>
      <c r="P18" s="40">
        <f>SUM(P8:P11,P16:P17)</f>
        <v>0</v>
      </c>
    </row>
    <row r="19" spans="1:16" x14ac:dyDescent="0.25">
      <c r="H19" s="256"/>
      <c r="I19" s="256"/>
      <c r="J19" s="256"/>
      <c r="K19" s="256"/>
      <c r="L19" s="256"/>
      <c r="M19" s="256"/>
      <c r="N19" s="256"/>
      <c r="O19" s="256"/>
      <c r="P19" s="256"/>
    </row>
    <row r="20" spans="1:16" x14ac:dyDescent="0.25">
      <c r="A20" s="105"/>
      <c r="B20" s="104"/>
      <c r="C20" s="104"/>
      <c r="D20" s="104"/>
      <c r="E20" s="105"/>
      <c r="F20" s="105"/>
      <c r="G20" s="105"/>
      <c r="H20" s="104"/>
      <c r="I20" s="104"/>
      <c r="J20" s="104"/>
    </row>
    <row r="21" spans="1:16" x14ac:dyDescent="0.25">
      <c r="A21" s="105"/>
      <c r="B21" s="104"/>
      <c r="C21" s="104"/>
      <c r="D21" s="104"/>
      <c r="E21" s="105"/>
      <c r="F21" s="105"/>
      <c r="G21" s="105"/>
      <c r="H21" s="104"/>
      <c r="I21" s="104"/>
      <c r="J21" s="104"/>
    </row>
    <row r="22" spans="1:16" x14ac:dyDescent="0.25">
      <c r="A22" s="105"/>
      <c r="B22" s="104"/>
      <c r="C22" s="104"/>
      <c r="D22" s="104"/>
      <c r="E22" s="105"/>
      <c r="F22" s="105"/>
      <c r="G22" s="105"/>
      <c r="H22" s="104"/>
      <c r="I22" s="104"/>
      <c r="J22" s="104"/>
    </row>
    <row r="23" spans="1:16" x14ac:dyDescent="0.25">
      <c r="A23" s="268" t="s">
        <v>657</v>
      </c>
      <c r="B23" s="268"/>
      <c r="C23" s="268"/>
      <c r="D23" s="104"/>
      <c r="E23" s="304" t="s">
        <v>658</v>
      </c>
      <c r="F23" s="304"/>
      <c r="G23" s="304"/>
      <c r="H23" s="304"/>
      <c r="I23" s="304"/>
      <c r="J23" s="104"/>
    </row>
    <row r="24" spans="1:16" ht="30" customHeight="1" x14ac:dyDescent="0.25">
      <c r="A24" s="105"/>
      <c r="B24" s="104"/>
      <c r="C24" s="104"/>
      <c r="D24" s="104"/>
      <c r="E24" s="303" t="s">
        <v>659</v>
      </c>
      <c r="F24" s="303"/>
      <c r="G24" s="303"/>
      <c r="H24" s="303"/>
      <c r="I24" s="303"/>
      <c r="J24" s="104"/>
    </row>
  </sheetData>
  <sheetProtection algorithmName="SHA-512" hashValue="7zsTsc592Zr4BeiknbNKMf5MsrYqA6W08S0chMKx5VO4QLBYMYfVfbC2c+VC1m4OnByxhJXVaJo19GtmFDEWTw==" saltValue="TjoHQQSk1PtdP2DyPO3GaQ==" spinCount="100000" sheet="1" objects="1" scenarios="1"/>
  <mergeCells count="23">
    <mergeCell ref="E23:I23"/>
    <mergeCell ref="E24:I24"/>
    <mergeCell ref="G1:P1"/>
    <mergeCell ref="G5:N5"/>
    <mergeCell ref="O5:O7"/>
    <mergeCell ref="P5:P7"/>
    <mergeCell ref="A1:F1"/>
    <mergeCell ref="B5:B7"/>
    <mergeCell ref="C5:C7"/>
    <mergeCell ref="D5:D7"/>
    <mergeCell ref="E5:E7"/>
    <mergeCell ref="F5:F7"/>
    <mergeCell ref="O14:P14"/>
    <mergeCell ref="O15:P15"/>
    <mergeCell ref="G6:J6"/>
    <mergeCell ref="A2:I2"/>
    <mergeCell ref="A3:I3"/>
    <mergeCell ref="K6:M6"/>
    <mergeCell ref="A5:A7"/>
    <mergeCell ref="O12:P12"/>
    <mergeCell ref="O13:P13"/>
    <mergeCell ref="A8:A9"/>
    <mergeCell ref="B8:B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tToHeight="0" orientation="landscape" horizontalDpi="4294967295" verticalDpi="4294967295" r:id="rId1"/>
  <headerFooter>
    <oddFooter>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4"/>
  <sheetViews>
    <sheetView zoomScaleNormal="100" workbookViewId="0">
      <selection activeCell="E20" sqref="E20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19.85546875" style="1" customWidth="1"/>
    <col min="4" max="4" width="68.14062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2.7109375" style="1" customWidth="1"/>
    <col min="16" max="16" width="13.285156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619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60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62">
        <v>1</v>
      </c>
      <c r="B8" s="59" t="s">
        <v>61</v>
      </c>
      <c r="C8" s="59" t="s">
        <v>28</v>
      </c>
      <c r="D8" s="59" t="s">
        <v>62</v>
      </c>
      <c r="E8" s="90">
        <v>1</v>
      </c>
      <c r="F8" s="90">
        <v>2</v>
      </c>
      <c r="G8" s="90"/>
      <c r="H8" s="90"/>
      <c r="I8" s="90"/>
      <c r="J8" s="90"/>
      <c r="K8" s="90"/>
      <c r="L8" s="90" t="s">
        <v>24</v>
      </c>
      <c r="M8" s="100"/>
      <c r="N8" s="90"/>
      <c r="O8" s="89"/>
      <c r="P8" s="93">
        <f>E8*F8*ROUND(O8, 2)</f>
        <v>0</v>
      </c>
    </row>
    <row r="9" spans="1:16" s="2" customFormat="1" x14ac:dyDescent="0.25">
      <c r="A9" s="98">
        <v>2</v>
      </c>
      <c r="B9" s="57" t="s">
        <v>63</v>
      </c>
      <c r="C9" s="57" t="s">
        <v>28</v>
      </c>
      <c r="D9" s="57" t="s">
        <v>64</v>
      </c>
      <c r="E9" s="88">
        <v>1</v>
      </c>
      <c r="F9" s="88">
        <v>2</v>
      </c>
      <c r="G9" s="88"/>
      <c r="H9" s="88"/>
      <c r="I9" s="88"/>
      <c r="J9" s="88"/>
      <c r="K9" s="88"/>
      <c r="L9" s="88" t="s">
        <v>24</v>
      </c>
      <c r="M9" s="101"/>
      <c r="N9" s="88"/>
      <c r="O9" s="87"/>
      <c r="P9" s="86">
        <f>E9*F9*ROUND(O9, 2)</f>
        <v>0</v>
      </c>
    </row>
    <row r="10" spans="1:16" s="2" customFormat="1" ht="15" customHeight="1" x14ac:dyDescent="0.25">
      <c r="A10" s="98">
        <v>3</v>
      </c>
      <c r="B10" s="57" t="s">
        <v>65</v>
      </c>
      <c r="C10" s="57" t="s">
        <v>28</v>
      </c>
      <c r="D10" s="57" t="s">
        <v>66</v>
      </c>
      <c r="E10" s="88">
        <v>1</v>
      </c>
      <c r="F10" s="88">
        <v>2</v>
      </c>
      <c r="G10" s="88"/>
      <c r="H10" s="88"/>
      <c r="I10" s="88"/>
      <c r="J10" s="88"/>
      <c r="K10" s="88"/>
      <c r="L10" s="88" t="s">
        <v>24</v>
      </c>
      <c r="M10" s="101"/>
      <c r="N10" s="88"/>
      <c r="O10" s="87"/>
      <c r="P10" s="86">
        <f>E10*F10*ROUND(O10, 2)</f>
        <v>0</v>
      </c>
    </row>
    <row r="11" spans="1:16" s="2" customFormat="1" x14ac:dyDescent="0.25">
      <c r="A11" s="98">
        <v>4</v>
      </c>
      <c r="B11" s="57" t="s">
        <v>67</v>
      </c>
      <c r="C11" s="57" t="s">
        <v>28</v>
      </c>
      <c r="D11" s="57" t="s">
        <v>68</v>
      </c>
      <c r="E11" s="88">
        <v>1</v>
      </c>
      <c r="F11" s="88">
        <v>2</v>
      </c>
      <c r="G11" s="88"/>
      <c r="H11" s="88"/>
      <c r="I11" s="88"/>
      <c r="J11" s="88"/>
      <c r="K11" s="88"/>
      <c r="L11" s="88" t="s">
        <v>24</v>
      </c>
      <c r="M11" s="101"/>
      <c r="N11" s="88"/>
      <c r="O11" s="87"/>
      <c r="P11" s="86">
        <f>E11*F11*ROUND(O11, 2)</f>
        <v>0</v>
      </c>
    </row>
    <row r="12" spans="1:16" s="2" customFormat="1" x14ac:dyDescent="0.25">
      <c r="A12" s="98">
        <v>5</v>
      </c>
      <c r="B12" s="57" t="s">
        <v>69</v>
      </c>
      <c r="C12" s="57" t="s">
        <v>28</v>
      </c>
      <c r="D12" s="57" t="s">
        <v>70</v>
      </c>
      <c r="E12" s="88">
        <v>1</v>
      </c>
      <c r="F12" s="88">
        <v>2</v>
      </c>
      <c r="G12" s="88"/>
      <c r="H12" s="88"/>
      <c r="I12" s="88"/>
      <c r="J12" s="88"/>
      <c r="K12" s="88"/>
      <c r="L12" s="88" t="s">
        <v>24</v>
      </c>
      <c r="M12" s="101"/>
      <c r="N12" s="88"/>
      <c r="O12" s="87"/>
      <c r="P12" s="86">
        <f t="shared" ref="P12:P17" si="0">E12*F12*ROUND(O12, 2)</f>
        <v>0</v>
      </c>
    </row>
    <row r="13" spans="1:16" s="2" customFormat="1" x14ac:dyDescent="0.25">
      <c r="A13" s="98">
        <v>6</v>
      </c>
      <c r="B13" s="57" t="s">
        <v>71</v>
      </c>
      <c r="C13" s="57" t="s">
        <v>28</v>
      </c>
      <c r="D13" s="57" t="s">
        <v>72</v>
      </c>
      <c r="E13" s="88">
        <v>1</v>
      </c>
      <c r="F13" s="88">
        <v>2</v>
      </c>
      <c r="G13" s="88"/>
      <c r="H13" s="88"/>
      <c r="I13" s="88"/>
      <c r="J13" s="88"/>
      <c r="K13" s="88"/>
      <c r="L13" s="88" t="s">
        <v>24</v>
      </c>
      <c r="M13" s="101"/>
      <c r="N13" s="88"/>
      <c r="O13" s="87"/>
      <c r="P13" s="86">
        <f t="shared" si="0"/>
        <v>0</v>
      </c>
    </row>
    <row r="14" spans="1:16" s="2" customFormat="1" x14ac:dyDescent="0.25">
      <c r="A14" s="98">
        <v>7</v>
      </c>
      <c r="B14" s="57" t="s">
        <v>73</v>
      </c>
      <c r="C14" s="57" t="s">
        <v>28</v>
      </c>
      <c r="D14" s="57" t="s">
        <v>74</v>
      </c>
      <c r="E14" s="88">
        <v>1</v>
      </c>
      <c r="F14" s="88">
        <v>2</v>
      </c>
      <c r="G14" s="88"/>
      <c r="H14" s="88"/>
      <c r="I14" s="88"/>
      <c r="J14" s="88"/>
      <c r="K14" s="88"/>
      <c r="L14" s="88" t="s">
        <v>24</v>
      </c>
      <c r="M14" s="101"/>
      <c r="N14" s="88"/>
      <c r="O14" s="87"/>
      <c r="P14" s="86">
        <f t="shared" si="0"/>
        <v>0</v>
      </c>
    </row>
    <row r="15" spans="1:16" s="2" customFormat="1" ht="15" customHeight="1" x14ac:dyDescent="0.25">
      <c r="A15" s="98">
        <v>8</v>
      </c>
      <c r="B15" s="57" t="s">
        <v>75</v>
      </c>
      <c r="C15" s="57" t="s">
        <v>28</v>
      </c>
      <c r="D15" s="57" t="s">
        <v>76</v>
      </c>
      <c r="E15" s="88">
        <v>1</v>
      </c>
      <c r="F15" s="88">
        <v>2</v>
      </c>
      <c r="G15" s="88"/>
      <c r="H15" s="88"/>
      <c r="I15" s="88"/>
      <c r="J15" s="88"/>
      <c r="K15" s="88"/>
      <c r="L15" s="88" t="s">
        <v>24</v>
      </c>
      <c r="M15" s="101"/>
      <c r="N15" s="88"/>
      <c r="O15" s="87"/>
      <c r="P15" s="86">
        <f t="shared" si="0"/>
        <v>0</v>
      </c>
    </row>
    <row r="16" spans="1:16" s="2" customFormat="1" x14ac:dyDescent="0.25">
      <c r="A16" s="98">
        <v>9</v>
      </c>
      <c r="B16" s="57" t="s">
        <v>553</v>
      </c>
      <c r="C16" s="57" t="s">
        <v>545</v>
      </c>
      <c r="D16" s="57" t="s">
        <v>42</v>
      </c>
      <c r="E16" s="88">
        <v>1</v>
      </c>
      <c r="F16" s="88">
        <v>1</v>
      </c>
      <c r="G16" s="88"/>
      <c r="H16" s="88"/>
      <c r="I16" s="88"/>
      <c r="J16" s="88"/>
      <c r="K16" s="88"/>
      <c r="L16" s="88" t="s">
        <v>24</v>
      </c>
      <c r="M16" s="101"/>
      <c r="N16" s="88"/>
      <c r="O16" s="87"/>
      <c r="P16" s="86">
        <f t="shared" si="0"/>
        <v>0</v>
      </c>
    </row>
    <row r="17" spans="1:16" s="2" customFormat="1" ht="15.75" thickBot="1" x14ac:dyDescent="0.3">
      <c r="A17" s="99">
        <v>10</v>
      </c>
      <c r="B17" s="60" t="s">
        <v>77</v>
      </c>
      <c r="C17" s="60" t="s">
        <v>28</v>
      </c>
      <c r="D17" s="162" t="s">
        <v>554</v>
      </c>
      <c r="E17" s="36">
        <v>1</v>
      </c>
      <c r="F17" s="36">
        <v>1</v>
      </c>
      <c r="G17" s="36"/>
      <c r="H17" s="36"/>
      <c r="I17" s="36"/>
      <c r="J17" s="36"/>
      <c r="K17" s="36"/>
      <c r="L17" s="36" t="s">
        <v>24</v>
      </c>
      <c r="M17" s="102"/>
      <c r="N17" s="36"/>
      <c r="O17" s="87"/>
      <c r="P17" s="49">
        <f t="shared" si="0"/>
        <v>0</v>
      </c>
    </row>
    <row r="18" spans="1:16" ht="15.75" thickBot="1" x14ac:dyDescent="0.3">
      <c r="O18" s="39"/>
      <c r="P18" s="40">
        <f>SUM(P8:P17)</f>
        <v>0</v>
      </c>
    </row>
    <row r="19" spans="1:16" x14ac:dyDescent="0.25">
      <c r="A19" s="105"/>
      <c r="B19" s="104"/>
      <c r="C19" s="104"/>
      <c r="D19" s="104"/>
      <c r="E19" s="106"/>
      <c r="F19" s="106"/>
      <c r="G19" s="106"/>
      <c r="H19" s="104"/>
      <c r="I19" s="104"/>
      <c r="J19" s="104"/>
      <c r="K19" s="104"/>
    </row>
    <row r="20" spans="1:16" x14ac:dyDescent="0.25">
      <c r="A20" s="105"/>
      <c r="B20" s="104"/>
      <c r="C20" s="104"/>
      <c r="D20" s="104"/>
      <c r="E20" s="106"/>
      <c r="F20" s="106"/>
      <c r="G20" s="106"/>
      <c r="H20" s="104"/>
      <c r="I20" s="104"/>
      <c r="J20" s="104"/>
      <c r="K20" s="104"/>
    </row>
    <row r="21" spans="1:16" x14ac:dyDescent="0.25">
      <c r="A21" s="105"/>
      <c r="B21" s="104"/>
      <c r="C21" s="104"/>
      <c r="D21" s="104"/>
      <c r="E21" s="106"/>
      <c r="F21" s="106"/>
      <c r="G21" s="106"/>
      <c r="H21" s="104"/>
      <c r="I21" s="104"/>
      <c r="J21" s="104"/>
      <c r="K21" s="104"/>
    </row>
    <row r="22" spans="1:16" x14ac:dyDescent="0.25">
      <c r="A22" s="105"/>
      <c r="B22" s="104"/>
      <c r="C22" s="104"/>
      <c r="D22" s="104"/>
      <c r="E22" s="106"/>
      <c r="F22" s="106"/>
      <c r="G22" s="106"/>
      <c r="H22" s="104"/>
      <c r="I22" s="104"/>
      <c r="J22" s="104"/>
      <c r="K22" s="104"/>
    </row>
    <row r="23" spans="1:16" x14ac:dyDescent="0.25">
      <c r="A23" s="268" t="s">
        <v>657</v>
      </c>
      <c r="B23" s="268"/>
      <c r="C23" s="268"/>
      <c r="D23" s="104"/>
      <c r="E23" s="304" t="s">
        <v>658</v>
      </c>
      <c r="F23" s="304"/>
      <c r="G23" s="304"/>
      <c r="H23" s="304"/>
      <c r="I23" s="304"/>
      <c r="J23" s="104"/>
      <c r="K23" s="104"/>
    </row>
    <row r="24" spans="1:16" ht="30" customHeight="1" x14ac:dyDescent="0.25">
      <c r="A24" s="105"/>
      <c r="B24" s="104"/>
      <c r="C24" s="104"/>
      <c r="D24" s="104"/>
      <c r="E24" s="303" t="s">
        <v>659</v>
      </c>
      <c r="F24" s="303"/>
      <c r="G24" s="303"/>
      <c r="H24" s="303"/>
      <c r="I24" s="303"/>
      <c r="J24" s="104"/>
      <c r="K24" s="104"/>
    </row>
  </sheetData>
  <sheetProtection algorithmName="SHA-512" hashValue="Y/KhQTYg1v3TN6jhgSEp9W51qVtw0z2HR9HAKtNflb+J98dDe+IUmJ1DEojQezXaeRHbJRzqA5qruYnW3piRkw==" saltValue="DTU9xqQmOmfQkQEM/ORxHQ==" spinCount="100000" sheet="1" objects="1" scenarios="1"/>
  <mergeCells count="17">
    <mergeCell ref="G1:P1"/>
    <mergeCell ref="E5:E7"/>
    <mergeCell ref="F5:F7"/>
    <mergeCell ref="G5:N5"/>
    <mergeCell ref="O5:O7"/>
    <mergeCell ref="P5:P7"/>
    <mergeCell ref="G6:J6"/>
    <mergeCell ref="K6:M6"/>
    <mergeCell ref="A2:I2"/>
    <mergeCell ref="A3:I3"/>
    <mergeCell ref="A1:F1"/>
    <mergeCell ref="A5:A7"/>
    <mergeCell ref="B5:B7"/>
    <mergeCell ref="C5:C7"/>
    <mergeCell ref="D5:D7"/>
    <mergeCell ref="E23:I23"/>
    <mergeCell ref="E24:I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2" fitToHeight="0" orientation="landscape" horizontalDpi="4294967295" verticalDpi="4294967295" r:id="rId1"/>
  <headerFooter>
    <oddFooter>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40"/>
  <sheetViews>
    <sheetView topLeftCell="A7" zoomScaleNormal="100" workbookViewId="0">
      <selection activeCell="P36" sqref="P36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20" style="1" customWidth="1"/>
    <col min="4" max="4" width="68.7109375" style="1" customWidth="1"/>
    <col min="5" max="5" width="10" style="11" customWidth="1"/>
    <col min="6" max="6" width="9.4257812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8.7109375" style="1"/>
    <col min="15" max="15" width="17.85546875" style="1" customWidth="1"/>
    <col min="16" max="16" width="17.710937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620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78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312" t="s">
        <v>7</v>
      </c>
      <c r="B5" s="322" t="s">
        <v>0</v>
      </c>
      <c r="C5" s="322" t="s">
        <v>1</v>
      </c>
      <c r="D5" s="322" t="s">
        <v>2</v>
      </c>
      <c r="E5" s="312" t="s">
        <v>3</v>
      </c>
      <c r="F5" s="312" t="s">
        <v>10</v>
      </c>
      <c r="G5" s="315" t="s">
        <v>11</v>
      </c>
      <c r="H5" s="316"/>
      <c r="I5" s="316"/>
      <c r="J5" s="316"/>
      <c r="K5" s="316"/>
      <c r="L5" s="316"/>
      <c r="M5" s="316"/>
      <c r="N5" s="317"/>
      <c r="O5" s="312" t="s">
        <v>12</v>
      </c>
      <c r="P5" s="312" t="s">
        <v>13</v>
      </c>
    </row>
    <row r="6" spans="1:16" x14ac:dyDescent="0.25">
      <c r="A6" s="320"/>
      <c r="B6" s="320"/>
      <c r="C6" s="320"/>
      <c r="D6" s="320"/>
      <c r="E6" s="313"/>
      <c r="F6" s="313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313"/>
      <c r="P6" s="313"/>
    </row>
    <row r="7" spans="1:16" ht="60" customHeight="1" thickBot="1" x14ac:dyDescent="0.3">
      <c r="A7" s="321"/>
      <c r="B7" s="321"/>
      <c r="C7" s="321"/>
      <c r="D7" s="321"/>
      <c r="E7" s="314"/>
      <c r="F7" s="314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314"/>
      <c r="P7" s="314"/>
    </row>
    <row r="8" spans="1:16" s="2" customFormat="1" x14ac:dyDescent="0.25">
      <c r="A8" s="62">
        <v>1</v>
      </c>
      <c r="B8" s="59" t="s">
        <v>79</v>
      </c>
      <c r="C8" s="59" t="s">
        <v>80</v>
      </c>
      <c r="D8" s="67" t="s">
        <v>81</v>
      </c>
      <c r="E8" s="90">
        <v>1</v>
      </c>
      <c r="F8" s="90">
        <v>2</v>
      </c>
      <c r="G8" s="90"/>
      <c r="H8" s="90"/>
      <c r="I8" s="90"/>
      <c r="J8" s="90"/>
      <c r="K8" s="90"/>
      <c r="L8" s="90" t="s">
        <v>24</v>
      </c>
      <c r="M8" s="100"/>
      <c r="N8" s="90"/>
      <c r="O8" s="318" t="s">
        <v>25</v>
      </c>
      <c r="P8" s="319"/>
    </row>
    <row r="9" spans="1:16" s="2" customFormat="1" ht="15" customHeight="1" x14ac:dyDescent="0.25">
      <c r="A9" s="98">
        <v>2</v>
      </c>
      <c r="B9" s="57" t="s">
        <v>82</v>
      </c>
      <c r="C9" s="57" t="s">
        <v>80</v>
      </c>
      <c r="D9" s="63" t="s">
        <v>83</v>
      </c>
      <c r="E9" s="88">
        <v>1</v>
      </c>
      <c r="F9" s="88">
        <v>2</v>
      </c>
      <c r="G9" s="88"/>
      <c r="H9" s="88"/>
      <c r="I9" s="88"/>
      <c r="J9" s="88"/>
      <c r="K9" s="88"/>
      <c r="L9" s="88" t="s">
        <v>24</v>
      </c>
      <c r="M9" s="101"/>
      <c r="N9" s="88"/>
      <c r="O9" s="306" t="s">
        <v>25</v>
      </c>
      <c r="P9" s="307"/>
    </row>
    <row r="10" spans="1:16" s="2" customFormat="1" x14ac:dyDescent="0.25">
      <c r="A10" s="98">
        <v>3</v>
      </c>
      <c r="B10" s="57" t="s">
        <v>84</v>
      </c>
      <c r="C10" s="57" t="s">
        <v>80</v>
      </c>
      <c r="D10" s="63" t="s">
        <v>85</v>
      </c>
      <c r="E10" s="88">
        <v>1</v>
      </c>
      <c r="F10" s="88">
        <v>2</v>
      </c>
      <c r="G10" s="88"/>
      <c r="H10" s="88"/>
      <c r="I10" s="88"/>
      <c r="J10" s="88"/>
      <c r="K10" s="88"/>
      <c r="L10" s="88" t="s">
        <v>24</v>
      </c>
      <c r="M10" s="101"/>
      <c r="N10" s="88"/>
      <c r="O10" s="306" t="s">
        <v>25</v>
      </c>
      <c r="P10" s="307"/>
    </row>
    <row r="11" spans="1:16" s="2" customFormat="1" x14ac:dyDescent="0.25">
      <c r="A11" s="98">
        <v>4</v>
      </c>
      <c r="B11" s="57" t="s">
        <v>86</v>
      </c>
      <c r="C11" s="57" t="s">
        <v>80</v>
      </c>
      <c r="D11" s="63" t="s">
        <v>87</v>
      </c>
      <c r="E11" s="88">
        <v>1</v>
      </c>
      <c r="F11" s="88">
        <v>2</v>
      </c>
      <c r="G11" s="88"/>
      <c r="H11" s="88"/>
      <c r="I11" s="88"/>
      <c r="J11" s="88"/>
      <c r="K11" s="88"/>
      <c r="L11" s="88" t="s">
        <v>24</v>
      </c>
      <c r="M11" s="101"/>
      <c r="N11" s="88"/>
      <c r="O11" s="306" t="s">
        <v>25</v>
      </c>
      <c r="P11" s="307"/>
    </row>
    <row r="12" spans="1:16" s="2" customFormat="1" x14ac:dyDescent="0.25">
      <c r="A12" s="98">
        <v>5</v>
      </c>
      <c r="B12" s="57" t="s">
        <v>88</v>
      </c>
      <c r="C12" s="57" t="s">
        <v>80</v>
      </c>
      <c r="D12" s="63" t="s">
        <v>89</v>
      </c>
      <c r="E12" s="88">
        <v>1</v>
      </c>
      <c r="F12" s="88">
        <v>2</v>
      </c>
      <c r="G12" s="88"/>
      <c r="H12" s="88"/>
      <c r="I12" s="88"/>
      <c r="J12" s="88"/>
      <c r="K12" s="88"/>
      <c r="L12" s="88" t="s">
        <v>24</v>
      </c>
      <c r="M12" s="101"/>
      <c r="N12" s="88"/>
      <c r="O12" s="306" t="s">
        <v>25</v>
      </c>
      <c r="P12" s="307"/>
    </row>
    <row r="13" spans="1:16" s="2" customFormat="1" x14ac:dyDescent="0.25">
      <c r="A13" s="98">
        <v>6</v>
      </c>
      <c r="B13" s="57" t="s">
        <v>90</v>
      </c>
      <c r="C13" s="57" t="s">
        <v>80</v>
      </c>
      <c r="D13" s="63" t="s">
        <v>91</v>
      </c>
      <c r="E13" s="88">
        <v>1</v>
      </c>
      <c r="F13" s="88">
        <v>2</v>
      </c>
      <c r="G13" s="88"/>
      <c r="H13" s="88"/>
      <c r="I13" s="88"/>
      <c r="J13" s="88"/>
      <c r="K13" s="88"/>
      <c r="L13" s="88" t="s">
        <v>24</v>
      </c>
      <c r="M13" s="101"/>
      <c r="N13" s="88"/>
      <c r="O13" s="87"/>
      <c r="P13" s="86">
        <f>E13*F13*ROUND(O13, 2)</f>
        <v>0</v>
      </c>
    </row>
    <row r="14" spans="1:16" s="2" customFormat="1" x14ac:dyDescent="0.25">
      <c r="A14" s="98">
        <v>7</v>
      </c>
      <c r="B14" s="57" t="s">
        <v>92</v>
      </c>
      <c r="C14" s="57" t="s">
        <v>80</v>
      </c>
      <c r="D14" s="63" t="s">
        <v>660</v>
      </c>
      <c r="E14" s="88">
        <v>1</v>
      </c>
      <c r="F14" s="88">
        <v>2</v>
      </c>
      <c r="G14" s="88"/>
      <c r="H14" s="88"/>
      <c r="I14" s="88"/>
      <c r="J14" s="88"/>
      <c r="K14" s="88"/>
      <c r="L14" s="88" t="s">
        <v>24</v>
      </c>
      <c r="M14" s="101"/>
      <c r="N14" s="88"/>
      <c r="O14" s="87"/>
      <c r="P14" s="248">
        <f>E14*F14*ROUND(O14, 2)</f>
        <v>0</v>
      </c>
    </row>
    <row r="15" spans="1:16" s="2" customFormat="1" x14ac:dyDescent="0.25">
      <c r="A15" s="98">
        <v>8</v>
      </c>
      <c r="B15" s="57" t="s">
        <v>94</v>
      </c>
      <c r="C15" s="57" t="s">
        <v>80</v>
      </c>
      <c r="D15" s="63" t="s">
        <v>95</v>
      </c>
      <c r="E15" s="88">
        <v>1</v>
      </c>
      <c r="F15" s="88">
        <v>2</v>
      </c>
      <c r="G15" s="88"/>
      <c r="H15" s="88"/>
      <c r="I15" s="88"/>
      <c r="J15" s="88"/>
      <c r="K15" s="88"/>
      <c r="L15" s="88" t="s">
        <v>24</v>
      </c>
      <c r="M15" s="101"/>
      <c r="N15" s="88"/>
      <c r="O15" s="87"/>
      <c r="P15" s="248">
        <f>E15*F15*ROUND(O15, 2)</f>
        <v>0</v>
      </c>
    </row>
    <row r="16" spans="1:16" s="2" customFormat="1" x14ac:dyDescent="0.25">
      <c r="A16" s="98">
        <v>9</v>
      </c>
      <c r="B16" s="57" t="s">
        <v>96</v>
      </c>
      <c r="C16" s="57" t="s">
        <v>80</v>
      </c>
      <c r="D16" s="63" t="s">
        <v>97</v>
      </c>
      <c r="E16" s="88">
        <v>1</v>
      </c>
      <c r="F16" s="88">
        <v>2</v>
      </c>
      <c r="G16" s="88"/>
      <c r="H16" s="88"/>
      <c r="I16" s="88"/>
      <c r="J16" s="88"/>
      <c r="K16" s="88"/>
      <c r="L16" s="88" t="s">
        <v>24</v>
      </c>
      <c r="M16" s="101"/>
      <c r="N16" s="88"/>
      <c r="O16" s="87"/>
      <c r="P16" s="248">
        <f>E16*F16*ROUND(O16, 2)</f>
        <v>0</v>
      </c>
    </row>
    <row r="17" spans="1:16" s="2" customFormat="1" ht="15" customHeight="1" x14ac:dyDescent="0.25">
      <c r="A17" s="98">
        <v>10</v>
      </c>
      <c r="B17" s="57" t="s">
        <v>98</v>
      </c>
      <c r="C17" s="57" t="s">
        <v>80</v>
      </c>
      <c r="D17" s="63" t="s">
        <v>99</v>
      </c>
      <c r="E17" s="88">
        <v>1</v>
      </c>
      <c r="F17" s="88">
        <v>2</v>
      </c>
      <c r="G17" s="88"/>
      <c r="H17" s="88"/>
      <c r="I17" s="88"/>
      <c r="J17" s="88"/>
      <c r="K17" s="88"/>
      <c r="L17" s="88" t="s">
        <v>24</v>
      </c>
      <c r="M17" s="101"/>
      <c r="N17" s="88"/>
      <c r="O17" s="87"/>
      <c r="P17" s="248">
        <f>E17*F17*ROUND(O17, 2)</f>
        <v>0</v>
      </c>
    </row>
    <row r="18" spans="1:16" x14ac:dyDescent="0.25">
      <c r="A18" s="98">
        <v>11</v>
      </c>
      <c r="B18" s="57" t="s">
        <v>100</v>
      </c>
      <c r="C18" s="57" t="s">
        <v>80</v>
      </c>
      <c r="D18" s="63" t="s">
        <v>101</v>
      </c>
      <c r="E18" s="88">
        <v>1</v>
      </c>
      <c r="F18" s="88">
        <v>2</v>
      </c>
      <c r="G18" s="88"/>
      <c r="H18" s="51"/>
      <c r="I18" s="51"/>
      <c r="J18" s="66"/>
      <c r="K18" s="66"/>
      <c r="L18" s="88" t="s">
        <v>24</v>
      </c>
      <c r="M18" s="101"/>
      <c r="N18" s="66"/>
      <c r="O18" s="306" t="s">
        <v>25</v>
      </c>
      <c r="P18" s="307"/>
    </row>
    <row r="19" spans="1:16" x14ac:dyDescent="0.25">
      <c r="A19" s="98">
        <v>12</v>
      </c>
      <c r="B19" s="57" t="s">
        <v>102</v>
      </c>
      <c r="C19" s="57" t="s">
        <v>80</v>
      </c>
      <c r="D19" s="63" t="s">
        <v>103</v>
      </c>
      <c r="E19" s="88">
        <v>1</v>
      </c>
      <c r="F19" s="88">
        <v>2</v>
      </c>
      <c r="G19" s="88"/>
      <c r="H19" s="51"/>
      <c r="I19" s="51"/>
      <c r="J19" s="66"/>
      <c r="K19" s="66"/>
      <c r="L19" s="88" t="s">
        <v>24</v>
      </c>
      <c r="M19" s="101"/>
      <c r="N19" s="66"/>
      <c r="O19" s="306" t="s">
        <v>25</v>
      </c>
      <c r="P19" s="307"/>
    </row>
    <row r="20" spans="1:16" x14ac:dyDescent="0.25">
      <c r="A20" s="98">
        <v>13</v>
      </c>
      <c r="B20" s="57" t="s">
        <v>104</v>
      </c>
      <c r="C20" s="57" t="s">
        <v>80</v>
      </c>
      <c r="D20" s="63" t="s">
        <v>105</v>
      </c>
      <c r="E20" s="88">
        <v>1</v>
      </c>
      <c r="F20" s="88">
        <v>2</v>
      </c>
      <c r="G20" s="88"/>
      <c r="H20" s="51"/>
      <c r="I20" s="51"/>
      <c r="J20" s="66"/>
      <c r="K20" s="66"/>
      <c r="L20" s="88" t="s">
        <v>24</v>
      </c>
      <c r="M20" s="101"/>
      <c r="N20" s="66"/>
      <c r="O20" s="306" t="s">
        <v>25</v>
      </c>
      <c r="P20" s="307"/>
    </row>
    <row r="21" spans="1:16" x14ac:dyDescent="0.25">
      <c r="A21" s="98">
        <v>14</v>
      </c>
      <c r="B21" s="57" t="s">
        <v>106</v>
      </c>
      <c r="C21" s="57" t="s">
        <v>80</v>
      </c>
      <c r="D21" s="63" t="s">
        <v>107</v>
      </c>
      <c r="E21" s="88">
        <v>1</v>
      </c>
      <c r="F21" s="88">
        <v>2</v>
      </c>
      <c r="G21" s="88"/>
      <c r="H21" s="51"/>
      <c r="I21" s="51"/>
      <c r="J21" s="66"/>
      <c r="K21" s="66"/>
      <c r="L21" s="88" t="s">
        <v>24</v>
      </c>
      <c r="M21" s="101"/>
      <c r="N21" s="66"/>
      <c r="O21" s="306" t="s">
        <v>25</v>
      </c>
      <c r="P21" s="307"/>
    </row>
    <row r="22" spans="1:16" x14ac:dyDescent="0.25">
      <c r="A22" s="98">
        <v>15</v>
      </c>
      <c r="B22" s="57" t="s">
        <v>108</v>
      </c>
      <c r="C22" s="57" t="s">
        <v>80</v>
      </c>
      <c r="D22" s="63" t="s">
        <v>109</v>
      </c>
      <c r="E22" s="88">
        <v>1</v>
      </c>
      <c r="F22" s="88">
        <v>2</v>
      </c>
      <c r="G22" s="88"/>
      <c r="H22" s="51"/>
      <c r="I22" s="51"/>
      <c r="J22" s="66"/>
      <c r="K22" s="66"/>
      <c r="L22" s="88" t="s">
        <v>24</v>
      </c>
      <c r="M22" s="101"/>
      <c r="N22" s="66"/>
      <c r="O22" s="87"/>
      <c r="P22" s="86">
        <f>E22*F22*ROUND(O22, 2)</f>
        <v>0</v>
      </c>
    </row>
    <row r="23" spans="1:16" x14ac:dyDescent="0.25">
      <c r="A23" s="98">
        <v>16</v>
      </c>
      <c r="B23" s="57" t="s">
        <v>110</v>
      </c>
      <c r="C23" s="57" t="s">
        <v>80</v>
      </c>
      <c r="D23" s="63" t="s">
        <v>111</v>
      </c>
      <c r="E23" s="88">
        <v>1</v>
      </c>
      <c r="F23" s="88">
        <v>2</v>
      </c>
      <c r="G23" s="88"/>
      <c r="H23" s="51"/>
      <c r="I23" s="51"/>
      <c r="J23" s="66"/>
      <c r="K23" s="66"/>
      <c r="L23" s="88" t="s">
        <v>24</v>
      </c>
      <c r="M23" s="101"/>
      <c r="N23" s="66"/>
      <c r="O23" s="87"/>
      <c r="P23" s="248">
        <f>E23*F23*ROUND(O23, 2)</f>
        <v>0</v>
      </c>
    </row>
    <row r="24" spans="1:16" x14ac:dyDescent="0.25">
      <c r="A24" s="98">
        <v>17</v>
      </c>
      <c r="B24" s="57" t="s">
        <v>112</v>
      </c>
      <c r="C24" s="57" t="s">
        <v>80</v>
      </c>
      <c r="D24" s="63" t="s">
        <v>113</v>
      </c>
      <c r="E24" s="88">
        <v>1</v>
      </c>
      <c r="F24" s="88">
        <v>2</v>
      </c>
      <c r="G24" s="88"/>
      <c r="H24" s="51"/>
      <c r="I24" s="51"/>
      <c r="J24" s="66"/>
      <c r="K24" s="66"/>
      <c r="L24" s="88" t="s">
        <v>24</v>
      </c>
      <c r="M24" s="101"/>
      <c r="N24" s="66"/>
      <c r="O24" s="306" t="s">
        <v>25</v>
      </c>
      <c r="P24" s="307"/>
    </row>
    <row r="25" spans="1:16" x14ac:dyDescent="0.25">
      <c r="A25" s="98">
        <v>18</v>
      </c>
      <c r="B25" s="57" t="s">
        <v>114</v>
      </c>
      <c r="C25" s="57" t="s">
        <v>80</v>
      </c>
      <c r="D25" s="63" t="s">
        <v>115</v>
      </c>
      <c r="E25" s="88">
        <v>1</v>
      </c>
      <c r="F25" s="88">
        <v>2</v>
      </c>
      <c r="G25" s="88"/>
      <c r="H25" s="51"/>
      <c r="I25" s="51"/>
      <c r="J25" s="66"/>
      <c r="K25" s="66"/>
      <c r="L25" s="88" t="s">
        <v>24</v>
      </c>
      <c r="M25" s="101"/>
      <c r="N25" s="66"/>
      <c r="O25" s="306" t="s">
        <v>25</v>
      </c>
      <c r="P25" s="307"/>
    </row>
    <row r="26" spans="1:16" x14ac:dyDescent="0.25">
      <c r="A26" s="98">
        <v>19</v>
      </c>
      <c r="B26" s="57" t="s">
        <v>116</v>
      </c>
      <c r="C26" s="57" t="s">
        <v>80</v>
      </c>
      <c r="D26" s="63" t="s">
        <v>117</v>
      </c>
      <c r="E26" s="88">
        <v>1</v>
      </c>
      <c r="F26" s="88">
        <v>2</v>
      </c>
      <c r="G26" s="88"/>
      <c r="H26" s="51"/>
      <c r="I26" s="51"/>
      <c r="J26" s="66"/>
      <c r="K26" s="66"/>
      <c r="L26" s="88" t="s">
        <v>24</v>
      </c>
      <c r="M26" s="101"/>
      <c r="N26" s="66"/>
      <c r="O26" s="306" t="s">
        <v>25</v>
      </c>
      <c r="P26" s="307"/>
    </row>
    <row r="27" spans="1:16" x14ac:dyDescent="0.25">
      <c r="A27" s="98">
        <v>20</v>
      </c>
      <c r="B27" s="57" t="s">
        <v>118</v>
      </c>
      <c r="C27" s="57" t="s">
        <v>80</v>
      </c>
      <c r="D27" s="63" t="s">
        <v>119</v>
      </c>
      <c r="E27" s="88">
        <v>1</v>
      </c>
      <c r="F27" s="88">
        <v>2</v>
      </c>
      <c r="G27" s="88"/>
      <c r="H27" s="51"/>
      <c r="I27" s="51"/>
      <c r="J27" s="66"/>
      <c r="K27" s="66"/>
      <c r="L27" s="88" t="s">
        <v>24</v>
      </c>
      <c r="M27" s="101"/>
      <c r="N27" s="66"/>
      <c r="O27" s="87"/>
      <c r="P27" s="86">
        <f>E27*F27*ROUND(O27, 2)</f>
        <v>0</v>
      </c>
    </row>
    <row r="28" spans="1:16" x14ac:dyDescent="0.25">
      <c r="A28" s="181">
        <v>21</v>
      </c>
      <c r="B28" s="57" t="s">
        <v>121</v>
      </c>
      <c r="C28" s="57" t="s">
        <v>4</v>
      </c>
      <c r="D28" s="63" t="s">
        <v>81</v>
      </c>
      <c r="E28" s="88">
        <v>1</v>
      </c>
      <c r="F28" s="88">
        <v>1</v>
      </c>
      <c r="G28" s="88"/>
      <c r="H28" s="51"/>
      <c r="I28" s="51"/>
      <c r="J28" s="66"/>
      <c r="K28" s="66"/>
      <c r="L28" s="88" t="s">
        <v>24</v>
      </c>
      <c r="M28" s="101"/>
      <c r="N28" s="66"/>
      <c r="O28" s="306" t="s">
        <v>25</v>
      </c>
      <c r="P28" s="307"/>
    </row>
    <row r="29" spans="1:16" x14ac:dyDescent="0.25">
      <c r="A29" s="181">
        <v>22</v>
      </c>
      <c r="B29" s="57" t="s">
        <v>122</v>
      </c>
      <c r="C29" s="57" t="s">
        <v>4</v>
      </c>
      <c r="D29" s="63" t="s">
        <v>123</v>
      </c>
      <c r="E29" s="88">
        <v>1</v>
      </c>
      <c r="F29" s="88">
        <v>1</v>
      </c>
      <c r="G29" s="88"/>
      <c r="H29" s="51"/>
      <c r="I29" s="51"/>
      <c r="J29" s="66"/>
      <c r="K29" s="66"/>
      <c r="L29" s="88" t="s">
        <v>24</v>
      </c>
      <c r="M29" s="101"/>
      <c r="N29" s="66"/>
      <c r="O29" s="306" t="s">
        <v>25</v>
      </c>
      <c r="P29" s="307"/>
    </row>
    <row r="30" spans="1:16" x14ac:dyDescent="0.25">
      <c r="A30" s="181">
        <v>23</v>
      </c>
      <c r="B30" s="57" t="s">
        <v>124</v>
      </c>
      <c r="C30" s="57" t="s">
        <v>4</v>
      </c>
      <c r="D30" s="63" t="s">
        <v>125</v>
      </c>
      <c r="E30" s="88">
        <v>1</v>
      </c>
      <c r="F30" s="88">
        <v>1</v>
      </c>
      <c r="G30" s="88"/>
      <c r="H30" s="51"/>
      <c r="I30" s="51"/>
      <c r="J30" s="66"/>
      <c r="K30" s="66"/>
      <c r="L30" s="88" t="s">
        <v>24</v>
      </c>
      <c r="M30" s="101"/>
      <c r="N30" s="66"/>
      <c r="O30" s="306" t="s">
        <v>25</v>
      </c>
      <c r="P30" s="307"/>
    </row>
    <row r="31" spans="1:16" x14ac:dyDescent="0.25">
      <c r="A31" s="181">
        <v>24</v>
      </c>
      <c r="B31" s="57" t="s">
        <v>126</v>
      </c>
      <c r="C31" s="57" t="s">
        <v>4</v>
      </c>
      <c r="D31" s="63" t="s">
        <v>93</v>
      </c>
      <c r="E31" s="88">
        <v>1</v>
      </c>
      <c r="F31" s="88">
        <v>1</v>
      </c>
      <c r="G31" s="88"/>
      <c r="H31" s="51"/>
      <c r="I31" s="51"/>
      <c r="J31" s="66"/>
      <c r="K31" s="66"/>
      <c r="L31" s="88" t="s">
        <v>24</v>
      </c>
      <c r="M31" s="101"/>
      <c r="N31" s="66"/>
      <c r="O31" s="87"/>
      <c r="P31" s="86">
        <f>E31*F31*ROUND(O31, 2)</f>
        <v>0</v>
      </c>
    </row>
    <row r="32" spans="1:16" x14ac:dyDescent="0.25">
      <c r="A32" s="181">
        <v>25</v>
      </c>
      <c r="B32" s="57" t="s">
        <v>127</v>
      </c>
      <c r="C32" s="57" t="s">
        <v>4</v>
      </c>
      <c r="D32" s="63" t="s">
        <v>89</v>
      </c>
      <c r="E32" s="88">
        <v>1</v>
      </c>
      <c r="F32" s="88">
        <v>1</v>
      </c>
      <c r="G32" s="88"/>
      <c r="H32" s="51"/>
      <c r="I32" s="51"/>
      <c r="J32" s="66"/>
      <c r="K32" s="66"/>
      <c r="L32" s="88" t="s">
        <v>24</v>
      </c>
      <c r="M32" s="101"/>
      <c r="N32" s="66"/>
      <c r="O32" s="306" t="s">
        <v>25</v>
      </c>
      <c r="P32" s="307"/>
    </row>
    <row r="33" spans="1:16" ht="15.75" thickBot="1" x14ac:dyDescent="0.3">
      <c r="A33" s="181">
        <v>26</v>
      </c>
      <c r="B33" s="60" t="s">
        <v>555</v>
      </c>
      <c r="C33" s="60" t="s">
        <v>545</v>
      </c>
      <c r="D33" s="68" t="s">
        <v>42</v>
      </c>
      <c r="E33" s="36">
        <v>1</v>
      </c>
      <c r="F33" s="36">
        <v>1</v>
      </c>
      <c r="G33" s="36"/>
      <c r="H33" s="53"/>
      <c r="I33" s="53"/>
      <c r="J33" s="69"/>
      <c r="K33" s="69"/>
      <c r="L33" s="36" t="s">
        <v>24</v>
      </c>
      <c r="M33" s="102"/>
      <c r="N33" s="69"/>
      <c r="O33" s="38"/>
      <c r="P33" s="49">
        <f>E33*F33*ROUND(O33, 2)</f>
        <v>0</v>
      </c>
    </row>
    <row r="34" spans="1:16" ht="15.75" thickBot="1" x14ac:dyDescent="0.3">
      <c r="O34" s="39" t="s">
        <v>26</v>
      </c>
      <c r="P34" s="40">
        <f>SUM(P13:P17,P22:P23,P27:P27,P31,P33)</f>
        <v>0</v>
      </c>
    </row>
    <row r="36" spans="1:16" x14ac:dyDescent="0.25">
      <c r="A36" s="105"/>
      <c r="B36" s="104"/>
      <c r="C36" s="104"/>
      <c r="D36" s="104"/>
      <c r="E36" s="106"/>
      <c r="F36" s="106"/>
      <c r="G36" s="106"/>
      <c r="H36" s="104"/>
      <c r="I36" s="104"/>
      <c r="J36" s="104"/>
      <c r="K36" s="104"/>
    </row>
    <row r="37" spans="1:16" x14ac:dyDescent="0.25">
      <c r="A37" s="105"/>
      <c r="B37" s="104"/>
      <c r="C37" s="104"/>
      <c r="D37" s="104"/>
      <c r="E37" s="106"/>
      <c r="F37" s="106"/>
      <c r="G37" s="106"/>
      <c r="H37" s="104"/>
      <c r="I37" s="104"/>
      <c r="J37" s="104"/>
      <c r="K37" s="104"/>
    </row>
    <row r="38" spans="1:16" x14ac:dyDescent="0.25">
      <c r="A38" s="105"/>
      <c r="B38" s="104"/>
      <c r="C38" s="104"/>
      <c r="D38" s="104"/>
      <c r="E38" s="106"/>
      <c r="F38" s="106"/>
      <c r="G38" s="106"/>
      <c r="H38" s="104"/>
      <c r="I38" s="104"/>
      <c r="J38" s="104"/>
      <c r="K38" s="104"/>
    </row>
    <row r="39" spans="1:16" x14ac:dyDescent="0.25">
      <c r="A39" s="268" t="s">
        <v>657</v>
      </c>
      <c r="B39" s="268"/>
      <c r="C39" s="268"/>
      <c r="D39" s="104"/>
      <c r="E39" s="304" t="s">
        <v>658</v>
      </c>
      <c r="F39" s="304"/>
      <c r="G39" s="304"/>
      <c r="H39" s="304"/>
      <c r="I39" s="304"/>
      <c r="J39" s="104"/>
      <c r="K39" s="104"/>
    </row>
    <row r="40" spans="1:16" ht="30" customHeight="1" x14ac:dyDescent="0.25">
      <c r="A40" s="105"/>
      <c r="B40" s="104"/>
      <c r="C40" s="104"/>
      <c r="D40" s="104"/>
      <c r="E40" s="303" t="s">
        <v>659</v>
      </c>
      <c r="F40" s="303"/>
      <c r="G40" s="303"/>
      <c r="H40" s="303"/>
      <c r="I40" s="303"/>
      <c r="J40" s="104"/>
      <c r="K40" s="104"/>
    </row>
  </sheetData>
  <sheetProtection algorithmName="SHA-512" hashValue="cKYuJR6FFRZXDoF1JSzfau+4mp4tCfKqo/GDVUBRP+jC+mRPtdibyALA6NRqBVtG+crOuyT83NpnUYB4iO1ZBA==" saltValue="3L/kVgyAB2TrFB9m5t9uCA==" spinCount="100000" sheet="1" objects="1" scenarios="1"/>
  <mergeCells count="33">
    <mergeCell ref="E39:I39"/>
    <mergeCell ref="E40:I40"/>
    <mergeCell ref="A1:F1"/>
    <mergeCell ref="A2:I2"/>
    <mergeCell ref="A3:I3"/>
    <mergeCell ref="A5:A7"/>
    <mergeCell ref="B5:B7"/>
    <mergeCell ref="C5:C7"/>
    <mergeCell ref="D5:D7"/>
    <mergeCell ref="E5:E7"/>
    <mergeCell ref="F5:F7"/>
    <mergeCell ref="P5:P7"/>
    <mergeCell ref="G6:J6"/>
    <mergeCell ref="K6:M6"/>
    <mergeCell ref="O9:P9"/>
    <mergeCell ref="G1:P1"/>
    <mergeCell ref="G5:N5"/>
    <mergeCell ref="O5:O7"/>
    <mergeCell ref="O8:P8"/>
    <mergeCell ref="O32:P32"/>
    <mergeCell ref="O18:P18"/>
    <mergeCell ref="O19:P19"/>
    <mergeCell ref="O20:P20"/>
    <mergeCell ref="O21:P21"/>
    <mergeCell ref="O25:P25"/>
    <mergeCell ref="O24:P24"/>
    <mergeCell ref="O10:P10"/>
    <mergeCell ref="O26:P26"/>
    <mergeCell ref="O28:P28"/>
    <mergeCell ref="O29:P29"/>
    <mergeCell ref="O30:P30"/>
    <mergeCell ref="O12:P12"/>
    <mergeCell ref="O11:P11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7" fitToHeight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0"/>
  <sheetViews>
    <sheetView topLeftCell="A4" zoomScaleNormal="100" workbookViewId="0">
      <selection activeCell="O20" sqref="O20:O23"/>
    </sheetView>
  </sheetViews>
  <sheetFormatPr defaultColWidth="8.7109375" defaultRowHeight="15" x14ac:dyDescent="0.25"/>
  <cols>
    <col min="1" max="1" width="6" style="12" customWidth="1"/>
    <col min="2" max="2" width="14.85546875" style="1" customWidth="1"/>
    <col min="3" max="3" width="19.85546875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5703125" style="1" customWidth="1"/>
    <col min="16" max="16" width="17.710937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621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78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54">
        <v>1</v>
      </c>
      <c r="B8" s="59" t="s">
        <v>128</v>
      </c>
      <c r="C8" s="59" t="s">
        <v>129</v>
      </c>
      <c r="D8" s="59" t="s">
        <v>130</v>
      </c>
      <c r="E8" s="33">
        <v>1</v>
      </c>
      <c r="F8" s="33">
        <v>5</v>
      </c>
      <c r="G8" s="41"/>
      <c r="H8" s="41"/>
      <c r="I8" s="41"/>
      <c r="J8" s="41"/>
      <c r="K8" s="41"/>
      <c r="L8" s="41" t="s">
        <v>24</v>
      </c>
      <c r="M8" s="42"/>
      <c r="N8" s="33"/>
      <c r="O8" s="318" t="s">
        <v>25</v>
      </c>
      <c r="P8" s="319"/>
    </row>
    <row r="9" spans="1:16" s="2" customFormat="1" ht="15" customHeight="1" x14ac:dyDescent="0.25">
      <c r="A9" s="55">
        <v>2</v>
      </c>
      <c r="B9" s="57" t="s">
        <v>131</v>
      </c>
      <c r="C9" s="57" t="s">
        <v>129</v>
      </c>
      <c r="D9" s="57" t="s">
        <v>132</v>
      </c>
      <c r="E9" s="28">
        <v>1</v>
      </c>
      <c r="F9" s="28">
        <v>5</v>
      </c>
      <c r="G9" s="43"/>
      <c r="H9" s="43"/>
      <c r="I9" s="43"/>
      <c r="J9" s="43"/>
      <c r="K9" s="43"/>
      <c r="L9" s="43" t="s">
        <v>24</v>
      </c>
      <c r="M9" s="44"/>
      <c r="N9" s="28"/>
      <c r="O9" s="306" t="s">
        <v>25</v>
      </c>
      <c r="P9" s="307"/>
    </row>
    <row r="10" spans="1:16" s="2" customFormat="1" ht="15" customHeight="1" x14ac:dyDescent="0.25">
      <c r="A10" s="55">
        <v>3</v>
      </c>
      <c r="B10" s="57" t="s">
        <v>133</v>
      </c>
      <c r="C10" s="57" t="s">
        <v>134</v>
      </c>
      <c r="D10" s="57" t="s">
        <v>135</v>
      </c>
      <c r="E10" s="28">
        <v>1</v>
      </c>
      <c r="F10" s="28">
        <v>3</v>
      </c>
      <c r="G10" s="43"/>
      <c r="H10" s="43"/>
      <c r="I10" s="43"/>
      <c r="J10" s="43"/>
      <c r="K10" s="43"/>
      <c r="L10" s="43" t="s">
        <v>24</v>
      </c>
      <c r="M10" s="44"/>
      <c r="N10" s="28"/>
      <c r="O10" s="306" t="s">
        <v>25</v>
      </c>
      <c r="P10" s="307"/>
    </row>
    <row r="11" spans="1:16" s="2" customFormat="1" x14ac:dyDescent="0.25">
      <c r="A11" s="55">
        <v>4</v>
      </c>
      <c r="B11" s="57" t="s">
        <v>136</v>
      </c>
      <c r="C11" s="57" t="s">
        <v>129</v>
      </c>
      <c r="D11" s="57" t="s">
        <v>137</v>
      </c>
      <c r="E11" s="28">
        <v>1</v>
      </c>
      <c r="F11" s="28">
        <v>4</v>
      </c>
      <c r="G11" s="43"/>
      <c r="H11" s="43"/>
      <c r="I11" s="43"/>
      <c r="J11" s="43"/>
      <c r="K11" s="43"/>
      <c r="L11" s="43" t="s">
        <v>24</v>
      </c>
      <c r="M11" s="44"/>
      <c r="N11" s="28"/>
      <c r="O11" s="306" t="s">
        <v>25</v>
      </c>
      <c r="P11" s="307"/>
    </row>
    <row r="12" spans="1:16" s="2" customFormat="1" x14ac:dyDescent="0.25">
      <c r="A12" s="55">
        <v>5</v>
      </c>
      <c r="B12" s="57" t="s">
        <v>138</v>
      </c>
      <c r="C12" s="57" t="s">
        <v>129</v>
      </c>
      <c r="D12" s="57" t="s">
        <v>139</v>
      </c>
      <c r="E12" s="28">
        <v>1</v>
      </c>
      <c r="F12" s="28">
        <v>3</v>
      </c>
      <c r="G12" s="43"/>
      <c r="H12" s="43"/>
      <c r="I12" s="43"/>
      <c r="J12" s="43"/>
      <c r="K12" s="43"/>
      <c r="L12" s="43" t="s">
        <v>24</v>
      </c>
      <c r="M12" s="44"/>
      <c r="N12" s="28"/>
      <c r="O12" s="306" t="s">
        <v>25</v>
      </c>
      <c r="P12" s="307"/>
    </row>
    <row r="13" spans="1:16" s="2" customFormat="1" x14ac:dyDescent="0.25">
      <c r="A13" s="55">
        <v>6</v>
      </c>
      <c r="B13" s="57" t="s">
        <v>140</v>
      </c>
      <c r="C13" s="57" t="s">
        <v>129</v>
      </c>
      <c r="D13" s="57" t="s">
        <v>141</v>
      </c>
      <c r="E13" s="28">
        <v>1</v>
      </c>
      <c r="F13" s="28">
        <v>3</v>
      </c>
      <c r="G13" s="43"/>
      <c r="H13" s="43"/>
      <c r="I13" s="43"/>
      <c r="J13" s="43"/>
      <c r="K13" s="43"/>
      <c r="L13" s="43" t="s">
        <v>24</v>
      </c>
      <c r="M13" s="44"/>
      <c r="N13" s="28"/>
      <c r="O13" s="306" t="s">
        <v>25</v>
      </c>
      <c r="P13" s="307"/>
    </row>
    <row r="14" spans="1:16" s="2" customFormat="1" x14ac:dyDescent="0.25">
      <c r="A14" s="55">
        <v>7</v>
      </c>
      <c r="B14" s="57" t="s">
        <v>142</v>
      </c>
      <c r="C14" s="57" t="s">
        <v>129</v>
      </c>
      <c r="D14" s="57" t="s">
        <v>143</v>
      </c>
      <c r="E14" s="28">
        <v>1</v>
      </c>
      <c r="F14" s="28">
        <v>4</v>
      </c>
      <c r="G14" s="43"/>
      <c r="H14" s="43"/>
      <c r="I14" s="43"/>
      <c r="J14" s="43"/>
      <c r="K14" s="43"/>
      <c r="L14" s="43" t="s">
        <v>24</v>
      </c>
      <c r="M14" s="44"/>
      <c r="N14" s="28"/>
      <c r="O14" s="29"/>
      <c r="P14" s="50">
        <f t="shared" ref="P14:P23" si="0">E14*F14*ROUND(O14, 2)</f>
        <v>0</v>
      </c>
    </row>
    <row r="15" spans="1:16" s="2" customFormat="1" ht="15" customHeight="1" x14ac:dyDescent="0.25">
      <c r="A15" s="55">
        <v>8</v>
      </c>
      <c r="B15" s="57" t="s">
        <v>144</v>
      </c>
      <c r="C15" s="57" t="s">
        <v>129</v>
      </c>
      <c r="D15" s="57" t="s">
        <v>145</v>
      </c>
      <c r="E15" s="28">
        <v>1</v>
      </c>
      <c r="F15" s="28">
        <v>3</v>
      </c>
      <c r="G15" s="43"/>
      <c r="H15" s="43"/>
      <c r="I15" s="43"/>
      <c r="J15" s="43"/>
      <c r="K15" s="43"/>
      <c r="L15" s="43" t="s">
        <v>24</v>
      </c>
      <c r="M15" s="44"/>
      <c r="N15" s="28"/>
      <c r="O15" s="29"/>
      <c r="P15" s="50">
        <f t="shared" si="0"/>
        <v>0</v>
      </c>
    </row>
    <row r="16" spans="1:16" s="2" customFormat="1" ht="15" customHeight="1" x14ac:dyDescent="0.25">
      <c r="A16" s="55">
        <v>9</v>
      </c>
      <c r="B16" s="57" t="s">
        <v>146</v>
      </c>
      <c r="C16" s="57" t="s">
        <v>129</v>
      </c>
      <c r="D16" s="57" t="s">
        <v>147</v>
      </c>
      <c r="E16" s="28">
        <v>1</v>
      </c>
      <c r="F16" s="28">
        <v>3</v>
      </c>
      <c r="G16" s="43"/>
      <c r="H16" s="43"/>
      <c r="I16" s="43"/>
      <c r="J16" s="43"/>
      <c r="K16" s="43"/>
      <c r="L16" s="43" t="s">
        <v>24</v>
      </c>
      <c r="M16" s="44"/>
      <c r="N16" s="28"/>
      <c r="O16" s="29"/>
      <c r="P16" s="50">
        <f t="shared" si="0"/>
        <v>0</v>
      </c>
    </row>
    <row r="17" spans="1:16" s="2" customFormat="1" x14ac:dyDescent="0.25">
      <c r="A17" s="55">
        <v>10</v>
      </c>
      <c r="B17" s="57" t="s">
        <v>148</v>
      </c>
      <c r="C17" s="57" t="s">
        <v>129</v>
      </c>
      <c r="D17" s="57" t="s">
        <v>149</v>
      </c>
      <c r="E17" s="28">
        <v>1</v>
      </c>
      <c r="F17" s="28">
        <v>4</v>
      </c>
      <c r="G17" s="43"/>
      <c r="H17" s="43"/>
      <c r="I17" s="43"/>
      <c r="J17" s="43"/>
      <c r="K17" s="43"/>
      <c r="L17" s="43" t="s">
        <v>24</v>
      </c>
      <c r="M17" s="44"/>
      <c r="N17" s="28"/>
      <c r="O17" s="306" t="s">
        <v>25</v>
      </c>
      <c r="P17" s="307"/>
    </row>
    <row r="18" spans="1:16" s="2" customFormat="1" x14ac:dyDescent="0.25">
      <c r="A18" s="55">
        <v>11</v>
      </c>
      <c r="B18" s="57" t="s">
        <v>150</v>
      </c>
      <c r="C18" s="57" t="s">
        <v>129</v>
      </c>
      <c r="D18" s="57" t="s">
        <v>151</v>
      </c>
      <c r="E18" s="28">
        <v>1</v>
      </c>
      <c r="F18" s="28">
        <v>4</v>
      </c>
      <c r="G18" s="43"/>
      <c r="H18" s="43"/>
      <c r="I18" s="43"/>
      <c r="J18" s="43"/>
      <c r="K18" s="43"/>
      <c r="L18" s="43" t="s">
        <v>24</v>
      </c>
      <c r="M18" s="44"/>
      <c r="N18" s="28"/>
      <c r="O18" s="29"/>
      <c r="P18" s="50">
        <f t="shared" si="0"/>
        <v>0</v>
      </c>
    </row>
    <row r="19" spans="1:16" s="2" customFormat="1" ht="15" customHeight="1" x14ac:dyDescent="0.25">
      <c r="A19" s="55">
        <v>12</v>
      </c>
      <c r="B19" s="57" t="s">
        <v>152</v>
      </c>
      <c r="C19" s="57" t="s">
        <v>129</v>
      </c>
      <c r="D19" s="57" t="s">
        <v>153</v>
      </c>
      <c r="E19" s="28">
        <v>1</v>
      </c>
      <c r="F19" s="28">
        <v>4</v>
      </c>
      <c r="G19" s="43"/>
      <c r="H19" s="43"/>
      <c r="I19" s="43"/>
      <c r="J19" s="43"/>
      <c r="K19" s="43"/>
      <c r="L19" s="43" t="s">
        <v>24</v>
      </c>
      <c r="M19" s="44"/>
      <c r="N19" s="28"/>
      <c r="O19" s="306" t="s">
        <v>25</v>
      </c>
      <c r="P19" s="307"/>
    </row>
    <row r="20" spans="1:16" s="2" customFormat="1" ht="15" customHeight="1" x14ac:dyDescent="0.25">
      <c r="A20" s="55">
        <v>13</v>
      </c>
      <c r="B20" s="57" t="s">
        <v>154</v>
      </c>
      <c r="C20" s="57" t="s">
        <v>129</v>
      </c>
      <c r="D20" s="57" t="s">
        <v>155</v>
      </c>
      <c r="E20" s="28">
        <v>1</v>
      </c>
      <c r="F20" s="28">
        <v>4</v>
      </c>
      <c r="G20" s="43"/>
      <c r="H20" s="43"/>
      <c r="I20" s="43"/>
      <c r="J20" s="43"/>
      <c r="K20" s="43"/>
      <c r="L20" s="43" t="s">
        <v>24</v>
      </c>
      <c r="M20" s="44"/>
      <c r="N20" s="28"/>
      <c r="O20" s="29"/>
      <c r="P20" s="50">
        <f t="shared" si="0"/>
        <v>0</v>
      </c>
    </row>
    <row r="21" spans="1:16" s="2" customFormat="1" x14ac:dyDescent="0.25">
      <c r="A21" s="55">
        <v>14</v>
      </c>
      <c r="B21" s="57" t="s">
        <v>156</v>
      </c>
      <c r="C21" s="57" t="s">
        <v>129</v>
      </c>
      <c r="D21" s="63" t="s">
        <v>157</v>
      </c>
      <c r="E21" s="28">
        <v>1</v>
      </c>
      <c r="F21" s="28">
        <v>4</v>
      </c>
      <c r="G21" s="43"/>
      <c r="H21" s="43"/>
      <c r="I21" s="43"/>
      <c r="J21" s="43"/>
      <c r="K21" s="43"/>
      <c r="L21" s="43" t="s">
        <v>24</v>
      </c>
      <c r="M21" s="44"/>
      <c r="N21" s="28"/>
      <c r="O21" s="29"/>
      <c r="P21" s="50">
        <f t="shared" si="0"/>
        <v>0</v>
      </c>
    </row>
    <row r="22" spans="1:16" s="11" customFormat="1" x14ac:dyDescent="0.25">
      <c r="A22" s="55">
        <v>15</v>
      </c>
      <c r="B22" s="57" t="s">
        <v>158</v>
      </c>
      <c r="C22" s="57" t="s">
        <v>129</v>
      </c>
      <c r="D22" s="57" t="s">
        <v>159</v>
      </c>
      <c r="E22" s="28">
        <v>1</v>
      </c>
      <c r="F22" s="28">
        <v>4</v>
      </c>
      <c r="G22" s="43"/>
      <c r="H22" s="43"/>
      <c r="I22" s="43"/>
      <c r="J22" s="43"/>
      <c r="K22" s="43"/>
      <c r="L22" s="43" t="s">
        <v>24</v>
      </c>
      <c r="M22" s="44"/>
      <c r="N22" s="28"/>
      <c r="O22" s="29"/>
      <c r="P22" s="50">
        <f t="shared" si="0"/>
        <v>0</v>
      </c>
    </row>
    <row r="23" spans="1:16" s="2" customFormat="1" ht="15" customHeight="1" thickBot="1" x14ac:dyDescent="0.3">
      <c r="A23" s="56">
        <v>16</v>
      </c>
      <c r="B23" s="60" t="s">
        <v>555</v>
      </c>
      <c r="C23" s="60" t="s">
        <v>545</v>
      </c>
      <c r="D23" s="60" t="s">
        <v>42</v>
      </c>
      <c r="E23" s="36">
        <v>1</v>
      </c>
      <c r="F23" s="36">
        <v>1</v>
      </c>
      <c r="G23" s="45"/>
      <c r="H23" s="45"/>
      <c r="I23" s="45"/>
      <c r="J23" s="45"/>
      <c r="K23" s="45"/>
      <c r="L23" s="45" t="s">
        <v>24</v>
      </c>
      <c r="M23" s="46"/>
      <c r="N23" s="36"/>
      <c r="O23" s="38"/>
      <c r="P23" s="49">
        <f t="shared" si="0"/>
        <v>0</v>
      </c>
    </row>
    <row r="24" spans="1:16" ht="15.75" thickBot="1" x14ac:dyDescent="0.3">
      <c r="A24" s="70"/>
      <c r="B24" s="71"/>
      <c r="C24" s="71"/>
      <c r="D24" s="71"/>
      <c r="E24" s="72"/>
      <c r="F24" s="72"/>
      <c r="G24" s="72"/>
      <c r="H24" s="71"/>
      <c r="I24" s="71"/>
      <c r="J24" s="71"/>
      <c r="K24" s="71"/>
      <c r="L24" s="71"/>
      <c r="M24" s="71"/>
      <c r="N24" s="71"/>
      <c r="O24" s="39" t="s">
        <v>26</v>
      </c>
      <c r="P24" s="40">
        <f>SUM(P14:P16,P18,P20:P23)</f>
        <v>0</v>
      </c>
    </row>
    <row r="25" spans="1:16" x14ac:dyDescent="0.25">
      <c r="A25" s="18"/>
    </row>
    <row r="26" spans="1:16" x14ac:dyDescent="0.25">
      <c r="A26" s="105"/>
      <c r="B26" s="104"/>
      <c r="C26" s="104"/>
      <c r="D26" s="104"/>
      <c r="E26" s="106"/>
      <c r="F26" s="106"/>
      <c r="G26" s="106"/>
      <c r="H26" s="104"/>
      <c r="I26" s="104"/>
      <c r="J26" s="104"/>
      <c r="K26" s="104"/>
    </row>
    <row r="27" spans="1:16" x14ac:dyDescent="0.25">
      <c r="A27" s="105"/>
      <c r="B27" s="104"/>
      <c r="C27" s="104"/>
      <c r="D27" s="104"/>
      <c r="E27" s="106"/>
      <c r="F27" s="106"/>
      <c r="G27" s="106"/>
      <c r="H27" s="104"/>
      <c r="I27" s="104"/>
      <c r="J27" s="104"/>
      <c r="K27" s="104"/>
    </row>
    <row r="28" spans="1:16" x14ac:dyDescent="0.25">
      <c r="A28" s="268" t="s">
        <v>657</v>
      </c>
      <c r="B28" s="268"/>
      <c r="C28" s="268"/>
      <c r="D28" s="104"/>
      <c r="E28" s="304" t="s">
        <v>658</v>
      </c>
      <c r="F28" s="304"/>
      <c r="G28" s="304"/>
      <c r="H28" s="304"/>
      <c r="I28" s="304"/>
      <c r="J28" s="104"/>
      <c r="K28" s="104"/>
    </row>
    <row r="29" spans="1:16" ht="30" customHeight="1" x14ac:dyDescent="0.25">
      <c r="A29" s="105"/>
      <c r="B29" s="104"/>
      <c r="C29" s="104"/>
      <c r="D29" s="104"/>
      <c r="E29" s="303" t="s">
        <v>659</v>
      </c>
      <c r="F29" s="303"/>
      <c r="G29" s="303"/>
      <c r="H29" s="303"/>
      <c r="I29" s="303"/>
      <c r="J29" s="104"/>
      <c r="K29" s="104"/>
    </row>
    <row r="30" spans="1:16" x14ac:dyDescent="0.25">
      <c r="A30" s="105"/>
      <c r="B30" s="104"/>
      <c r="C30" s="104"/>
      <c r="D30" s="104"/>
      <c r="E30" s="106"/>
      <c r="F30" s="106"/>
      <c r="G30" s="106"/>
      <c r="H30" s="104"/>
      <c r="I30" s="104"/>
      <c r="J30" s="104"/>
      <c r="K30" s="104"/>
    </row>
  </sheetData>
  <sheetProtection algorithmName="SHA-512" hashValue="qrOVc2ku7MmcHvEF15/8xG+lrbrpuchlTGKLGV1oS4NB+qIELyiR9S0X9GQfV+Iy9BqCIdR4Pxi5E/yLLz/6QQ==" saltValue="lKouLUfuC/V19qsdL0d3wA==" spinCount="100000" sheet="1" objects="1" scenarios="1"/>
  <mergeCells count="25">
    <mergeCell ref="E28:I28"/>
    <mergeCell ref="E29:I29"/>
    <mergeCell ref="G1:P1"/>
    <mergeCell ref="G5:N5"/>
    <mergeCell ref="O5:O7"/>
    <mergeCell ref="P5:P7"/>
    <mergeCell ref="O8:P8"/>
    <mergeCell ref="K6:M6"/>
    <mergeCell ref="A2:I2"/>
    <mergeCell ref="A3:I3"/>
    <mergeCell ref="A1:F1"/>
    <mergeCell ref="G6:J6"/>
    <mergeCell ref="A5:A7"/>
    <mergeCell ref="B5:B7"/>
    <mergeCell ref="C5:C7"/>
    <mergeCell ref="D5:D7"/>
    <mergeCell ref="E5:E7"/>
    <mergeCell ref="F5:F7"/>
    <mergeCell ref="O9:P9"/>
    <mergeCell ref="O19:P19"/>
    <mergeCell ref="O10:P10"/>
    <mergeCell ref="O11:P11"/>
    <mergeCell ref="O12:P12"/>
    <mergeCell ref="O13:P13"/>
    <mergeCell ref="O17:P1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9" fitToHeight="0" orientation="landscape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2"/>
  <sheetViews>
    <sheetView zoomScaleNormal="100" workbookViewId="0">
      <selection activeCell="Q24" sqref="Q24"/>
    </sheetView>
  </sheetViews>
  <sheetFormatPr defaultColWidth="8.7109375" defaultRowHeight="15" x14ac:dyDescent="0.25"/>
  <cols>
    <col min="1" max="1" width="6" style="18" customWidth="1"/>
    <col min="2" max="2" width="14.85546875" style="1" bestFit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4.7109375" style="1" customWidth="1"/>
    <col min="16" max="16" width="17.1406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622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160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96">
        <v>1</v>
      </c>
      <c r="B8" s="59" t="s">
        <v>161</v>
      </c>
      <c r="C8" s="59" t="s">
        <v>162</v>
      </c>
      <c r="D8" s="67" t="s">
        <v>163</v>
      </c>
      <c r="E8" s="90">
        <v>1</v>
      </c>
      <c r="F8" s="90">
        <v>2</v>
      </c>
      <c r="G8" s="90"/>
      <c r="H8" s="90"/>
      <c r="I8" s="90"/>
      <c r="J8" s="90"/>
      <c r="K8" s="90"/>
      <c r="L8" s="90" t="s">
        <v>24</v>
      </c>
      <c r="M8" s="100"/>
      <c r="N8" s="90"/>
      <c r="O8" s="306" t="s">
        <v>25</v>
      </c>
      <c r="P8" s="307"/>
    </row>
    <row r="9" spans="1:16" s="2" customFormat="1" ht="15" customHeight="1" x14ac:dyDescent="0.25">
      <c r="A9" s="94">
        <v>2</v>
      </c>
      <c r="B9" s="57" t="s">
        <v>164</v>
      </c>
      <c r="C9" s="57" t="s">
        <v>162</v>
      </c>
      <c r="D9" s="63" t="s">
        <v>29</v>
      </c>
      <c r="E9" s="88">
        <v>1</v>
      </c>
      <c r="F9" s="88">
        <v>2</v>
      </c>
      <c r="G9" s="88"/>
      <c r="H9" s="88"/>
      <c r="I9" s="88"/>
      <c r="J9" s="88"/>
      <c r="K9" s="88"/>
      <c r="L9" s="88" t="s">
        <v>24</v>
      </c>
      <c r="M9" s="101"/>
      <c r="N9" s="88"/>
      <c r="O9" s="306" t="s">
        <v>25</v>
      </c>
      <c r="P9" s="307"/>
    </row>
    <row r="10" spans="1:16" s="2" customFormat="1" x14ac:dyDescent="0.25">
      <c r="A10" s="94">
        <v>3</v>
      </c>
      <c r="B10" s="57" t="s">
        <v>165</v>
      </c>
      <c r="C10" s="57" t="s">
        <v>162</v>
      </c>
      <c r="D10" s="63" t="s">
        <v>166</v>
      </c>
      <c r="E10" s="88">
        <v>1</v>
      </c>
      <c r="F10" s="88">
        <v>2</v>
      </c>
      <c r="G10" s="88"/>
      <c r="H10" s="88"/>
      <c r="I10" s="88"/>
      <c r="J10" s="88"/>
      <c r="K10" s="88"/>
      <c r="L10" s="146" t="s">
        <v>24</v>
      </c>
      <c r="M10" s="101"/>
      <c r="N10" s="88"/>
      <c r="O10" s="87"/>
      <c r="P10" s="86">
        <f>E10*F10*ROUND(O10, 2)</f>
        <v>0</v>
      </c>
    </row>
    <row r="11" spans="1:16" s="2" customFormat="1" x14ac:dyDescent="0.25">
      <c r="A11" s="94">
        <v>4</v>
      </c>
      <c r="B11" s="57" t="s">
        <v>167</v>
      </c>
      <c r="C11" s="57" t="s">
        <v>162</v>
      </c>
      <c r="D11" s="63" t="s">
        <v>168</v>
      </c>
      <c r="E11" s="88">
        <v>1</v>
      </c>
      <c r="F11" s="88">
        <v>2</v>
      </c>
      <c r="G11" s="88"/>
      <c r="H11" s="88"/>
      <c r="I11" s="88"/>
      <c r="J11" s="88"/>
      <c r="K11" s="88"/>
      <c r="L11" s="146" t="s">
        <v>24</v>
      </c>
      <c r="M11" s="101"/>
      <c r="N11" s="88"/>
      <c r="O11" s="87"/>
      <c r="P11" s="86">
        <f t="shared" ref="P11:P25" si="0">E11*F11*ROUND(O11, 2)</f>
        <v>0</v>
      </c>
    </row>
    <row r="12" spans="1:16" s="2" customFormat="1" x14ac:dyDescent="0.25">
      <c r="A12" s="94">
        <v>5</v>
      </c>
      <c r="B12" s="57" t="s">
        <v>169</v>
      </c>
      <c r="C12" s="57" t="s">
        <v>162</v>
      </c>
      <c r="D12" s="63" t="s">
        <v>170</v>
      </c>
      <c r="E12" s="88">
        <v>1</v>
      </c>
      <c r="F12" s="88">
        <v>2</v>
      </c>
      <c r="G12" s="88"/>
      <c r="H12" s="88"/>
      <c r="I12" s="88"/>
      <c r="J12" s="88"/>
      <c r="K12" s="88"/>
      <c r="L12" s="146" t="s">
        <v>24</v>
      </c>
      <c r="M12" s="101"/>
      <c r="N12" s="88"/>
      <c r="O12" s="87"/>
      <c r="P12" s="86">
        <f t="shared" si="0"/>
        <v>0</v>
      </c>
    </row>
    <row r="13" spans="1:16" s="2" customFormat="1" x14ac:dyDescent="0.25">
      <c r="A13" s="94">
        <v>6</v>
      </c>
      <c r="B13" s="57" t="s">
        <v>171</v>
      </c>
      <c r="C13" s="57" t="s">
        <v>162</v>
      </c>
      <c r="D13" s="63" t="s">
        <v>172</v>
      </c>
      <c r="E13" s="88">
        <v>1</v>
      </c>
      <c r="F13" s="88">
        <v>2</v>
      </c>
      <c r="G13" s="88"/>
      <c r="H13" s="88"/>
      <c r="I13" s="88"/>
      <c r="J13" s="88"/>
      <c r="K13" s="88"/>
      <c r="L13" s="146" t="s">
        <v>24</v>
      </c>
      <c r="M13" s="101"/>
      <c r="N13" s="88"/>
      <c r="O13" s="87"/>
      <c r="P13" s="86">
        <f t="shared" si="0"/>
        <v>0</v>
      </c>
    </row>
    <row r="14" spans="1:16" s="2" customFormat="1" x14ac:dyDescent="0.25">
      <c r="A14" s="94">
        <v>7</v>
      </c>
      <c r="B14" s="57" t="s">
        <v>173</v>
      </c>
      <c r="C14" s="57" t="s">
        <v>162</v>
      </c>
      <c r="D14" s="63" t="s">
        <v>174</v>
      </c>
      <c r="E14" s="88">
        <v>1</v>
      </c>
      <c r="F14" s="88">
        <v>2</v>
      </c>
      <c r="G14" s="88"/>
      <c r="H14" s="88"/>
      <c r="I14" s="88"/>
      <c r="J14" s="88"/>
      <c r="K14" s="88"/>
      <c r="L14" s="146" t="s">
        <v>24</v>
      </c>
      <c r="M14" s="101"/>
      <c r="N14" s="88"/>
      <c r="O14" s="87"/>
      <c r="P14" s="86">
        <f t="shared" si="0"/>
        <v>0</v>
      </c>
    </row>
    <row r="15" spans="1:16" s="2" customFormat="1" x14ac:dyDescent="0.25">
      <c r="A15" s="94">
        <v>8</v>
      </c>
      <c r="B15" s="57" t="s">
        <v>175</v>
      </c>
      <c r="C15" s="57" t="s">
        <v>162</v>
      </c>
      <c r="D15" s="57" t="s">
        <v>176</v>
      </c>
      <c r="E15" s="88">
        <v>1</v>
      </c>
      <c r="F15" s="88">
        <v>2</v>
      </c>
      <c r="G15" s="88"/>
      <c r="H15" s="88"/>
      <c r="I15" s="88"/>
      <c r="J15" s="88"/>
      <c r="K15" s="88"/>
      <c r="L15" s="146" t="s">
        <v>24</v>
      </c>
      <c r="M15" s="101"/>
      <c r="N15" s="88"/>
      <c r="O15" s="87"/>
      <c r="P15" s="86">
        <f t="shared" si="0"/>
        <v>0</v>
      </c>
    </row>
    <row r="16" spans="1:16" s="2" customFormat="1" x14ac:dyDescent="0.25">
      <c r="A16" s="94">
        <v>9</v>
      </c>
      <c r="B16" s="57" t="s">
        <v>177</v>
      </c>
      <c r="C16" s="57" t="s">
        <v>162</v>
      </c>
      <c r="D16" s="63" t="s">
        <v>178</v>
      </c>
      <c r="E16" s="88">
        <v>1</v>
      </c>
      <c r="F16" s="88">
        <v>2</v>
      </c>
      <c r="G16" s="88"/>
      <c r="H16" s="88"/>
      <c r="I16" s="88"/>
      <c r="J16" s="88"/>
      <c r="K16" s="88"/>
      <c r="L16" s="146" t="s">
        <v>24</v>
      </c>
      <c r="M16" s="101"/>
      <c r="N16" s="88"/>
      <c r="O16" s="87"/>
      <c r="P16" s="86">
        <f t="shared" si="0"/>
        <v>0</v>
      </c>
    </row>
    <row r="17" spans="1:16" s="2" customFormat="1" ht="15" customHeight="1" x14ac:dyDescent="0.25">
      <c r="A17" s="94">
        <v>10</v>
      </c>
      <c r="B17" s="57" t="s">
        <v>179</v>
      </c>
      <c r="C17" s="57" t="s">
        <v>162</v>
      </c>
      <c r="D17" s="63" t="s">
        <v>180</v>
      </c>
      <c r="E17" s="88">
        <v>1</v>
      </c>
      <c r="F17" s="88">
        <v>2</v>
      </c>
      <c r="G17" s="88"/>
      <c r="H17" s="88"/>
      <c r="I17" s="88"/>
      <c r="J17" s="88"/>
      <c r="K17" s="88"/>
      <c r="L17" s="146" t="s">
        <v>24</v>
      </c>
      <c r="M17" s="101"/>
      <c r="N17" s="88"/>
      <c r="O17" s="87"/>
      <c r="P17" s="86">
        <f t="shared" si="0"/>
        <v>0</v>
      </c>
    </row>
    <row r="18" spans="1:16" s="2" customFormat="1" x14ac:dyDescent="0.25">
      <c r="A18" s="94">
        <v>11</v>
      </c>
      <c r="B18" s="57" t="s">
        <v>181</v>
      </c>
      <c r="C18" s="57" t="s">
        <v>162</v>
      </c>
      <c r="D18" s="63" t="s">
        <v>182</v>
      </c>
      <c r="E18" s="88">
        <v>1</v>
      </c>
      <c r="F18" s="88">
        <v>2</v>
      </c>
      <c r="G18" s="88"/>
      <c r="H18" s="88"/>
      <c r="I18" s="88"/>
      <c r="J18" s="88"/>
      <c r="K18" s="88"/>
      <c r="L18" s="146" t="s">
        <v>24</v>
      </c>
      <c r="M18" s="101"/>
      <c r="N18" s="88"/>
      <c r="O18" s="87"/>
      <c r="P18" s="86">
        <f t="shared" si="0"/>
        <v>0</v>
      </c>
    </row>
    <row r="19" spans="1:16" s="2" customFormat="1" ht="15" customHeight="1" x14ac:dyDescent="0.25">
      <c r="A19" s="94">
        <v>12</v>
      </c>
      <c r="B19" s="57" t="s">
        <v>183</v>
      </c>
      <c r="C19" s="57" t="s">
        <v>162</v>
      </c>
      <c r="D19" s="63" t="s">
        <v>661</v>
      </c>
      <c r="E19" s="88">
        <v>1</v>
      </c>
      <c r="F19" s="88">
        <v>2</v>
      </c>
      <c r="G19" s="88"/>
      <c r="H19" s="88"/>
      <c r="I19" s="88"/>
      <c r="J19" s="88"/>
      <c r="K19" s="88"/>
      <c r="L19" s="146" t="s">
        <v>24</v>
      </c>
      <c r="M19" s="101"/>
      <c r="N19" s="88"/>
      <c r="O19" s="87"/>
      <c r="P19" s="86">
        <f t="shared" si="0"/>
        <v>0</v>
      </c>
    </row>
    <row r="20" spans="1:16" s="2" customFormat="1" ht="15" customHeight="1" x14ac:dyDescent="0.25">
      <c r="A20" s="94">
        <v>13</v>
      </c>
      <c r="B20" s="57" t="s">
        <v>184</v>
      </c>
      <c r="C20" s="57" t="s">
        <v>162</v>
      </c>
      <c r="D20" s="63" t="s">
        <v>185</v>
      </c>
      <c r="E20" s="88">
        <v>1</v>
      </c>
      <c r="F20" s="88">
        <v>2</v>
      </c>
      <c r="G20" s="88"/>
      <c r="H20" s="88"/>
      <c r="I20" s="88"/>
      <c r="J20" s="88"/>
      <c r="K20" s="88"/>
      <c r="L20" s="146" t="s">
        <v>24</v>
      </c>
      <c r="M20" s="101"/>
      <c r="N20" s="88"/>
      <c r="O20" s="87"/>
      <c r="P20" s="86">
        <f t="shared" si="0"/>
        <v>0</v>
      </c>
    </row>
    <row r="21" spans="1:16" s="2" customFormat="1" ht="15" customHeight="1" x14ac:dyDescent="0.25">
      <c r="A21" s="94">
        <v>14</v>
      </c>
      <c r="B21" s="57" t="s">
        <v>186</v>
      </c>
      <c r="C21" s="57" t="s">
        <v>162</v>
      </c>
      <c r="D21" s="63" t="s">
        <v>187</v>
      </c>
      <c r="E21" s="88">
        <v>1</v>
      </c>
      <c r="F21" s="88">
        <v>2</v>
      </c>
      <c r="G21" s="88"/>
      <c r="H21" s="88"/>
      <c r="I21" s="88"/>
      <c r="J21" s="88"/>
      <c r="K21" s="88"/>
      <c r="L21" s="146" t="s">
        <v>24</v>
      </c>
      <c r="M21" s="101"/>
      <c r="N21" s="88"/>
      <c r="O21" s="87"/>
      <c r="P21" s="86">
        <f t="shared" si="0"/>
        <v>0</v>
      </c>
    </row>
    <row r="22" spans="1:16" s="11" customFormat="1" x14ac:dyDescent="0.25">
      <c r="A22" s="94">
        <v>15</v>
      </c>
      <c r="B22" s="57" t="s">
        <v>188</v>
      </c>
      <c r="C22" s="57" t="s">
        <v>162</v>
      </c>
      <c r="D22" s="63" t="s">
        <v>189</v>
      </c>
      <c r="E22" s="88">
        <v>1</v>
      </c>
      <c r="F22" s="88">
        <v>2</v>
      </c>
      <c r="G22" s="88"/>
      <c r="H22" s="88"/>
      <c r="I22" s="88"/>
      <c r="J22" s="88"/>
      <c r="K22" s="88"/>
      <c r="L22" s="146" t="s">
        <v>24</v>
      </c>
      <c r="M22" s="101"/>
      <c r="N22" s="88"/>
      <c r="O22" s="306" t="s">
        <v>25</v>
      </c>
      <c r="P22" s="307"/>
    </row>
    <row r="23" spans="1:16" s="2" customFormat="1" x14ac:dyDescent="0.25">
      <c r="A23" s="94">
        <v>16</v>
      </c>
      <c r="B23" s="57" t="s">
        <v>190</v>
      </c>
      <c r="C23" s="57" t="s">
        <v>162</v>
      </c>
      <c r="D23" s="63" t="s">
        <v>191</v>
      </c>
      <c r="E23" s="88">
        <v>1</v>
      </c>
      <c r="F23" s="88">
        <v>2</v>
      </c>
      <c r="G23" s="88"/>
      <c r="H23" s="88"/>
      <c r="I23" s="88"/>
      <c r="J23" s="88"/>
      <c r="K23" s="88"/>
      <c r="L23" s="146" t="s">
        <v>24</v>
      </c>
      <c r="M23" s="101"/>
      <c r="N23" s="88"/>
      <c r="O23" s="87"/>
      <c r="P23" s="86">
        <f t="shared" si="0"/>
        <v>0</v>
      </c>
    </row>
    <row r="24" spans="1:16" s="2" customFormat="1" x14ac:dyDescent="0.25">
      <c r="A24" s="94">
        <v>17</v>
      </c>
      <c r="B24" s="57" t="s">
        <v>556</v>
      </c>
      <c r="C24" s="57" t="s">
        <v>545</v>
      </c>
      <c r="D24" s="63" t="s">
        <v>120</v>
      </c>
      <c r="E24" s="88">
        <v>1</v>
      </c>
      <c r="F24" s="88">
        <v>2</v>
      </c>
      <c r="G24" s="88"/>
      <c r="H24" s="88"/>
      <c r="I24" s="88"/>
      <c r="J24" s="88"/>
      <c r="K24" s="88"/>
      <c r="L24" s="146" t="s">
        <v>24</v>
      </c>
      <c r="M24" s="101"/>
      <c r="N24" s="88"/>
      <c r="O24" s="87"/>
      <c r="P24" s="86">
        <f t="shared" si="0"/>
        <v>0</v>
      </c>
    </row>
    <row r="25" spans="1:16" s="2" customFormat="1" ht="39" thickBot="1" x14ac:dyDescent="0.3">
      <c r="A25" s="157">
        <v>18</v>
      </c>
      <c r="B25" s="186" t="s">
        <v>631</v>
      </c>
      <c r="C25" s="186" t="s">
        <v>656</v>
      </c>
      <c r="D25" s="68" t="s">
        <v>632</v>
      </c>
      <c r="E25" s="224">
        <v>2</v>
      </c>
      <c r="F25" s="224">
        <v>1</v>
      </c>
      <c r="G25" s="224"/>
      <c r="H25" s="224"/>
      <c r="I25" s="224"/>
      <c r="J25" s="224"/>
      <c r="K25" s="224"/>
      <c r="L25" s="224" t="s">
        <v>24</v>
      </c>
      <c r="M25" s="230" t="s">
        <v>24</v>
      </c>
      <c r="N25" s="224"/>
      <c r="O25" s="229"/>
      <c r="P25" s="49">
        <f t="shared" si="0"/>
        <v>0</v>
      </c>
    </row>
    <row r="26" spans="1:16" ht="15.75" thickBot="1" x14ac:dyDescent="0.3">
      <c r="O26" s="47" t="s">
        <v>26</v>
      </c>
      <c r="P26" s="48">
        <f>SUM(P10:P21,P23:P25)</f>
        <v>0</v>
      </c>
    </row>
    <row r="28" spans="1:16" x14ac:dyDescent="0.25">
      <c r="A28" s="105"/>
      <c r="B28" s="104"/>
      <c r="C28" s="104"/>
      <c r="D28" s="104"/>
      <c r="E28" s="106"/>
      <c r="F28" s="106"/>
      <c r="G28" s="106"/>
      <c r="H28" s="104"/>
      <c r="I28" s="104"/>
    </row>
    <row r="29" spans="1:16" x14ac:dyDescent="0.25">
      <c r="A29" s="105"/>
      <c r="B29" s="104"/>
      <c r="C29" s="104"/>
      <c r="D29" s="104"/>
      <c r="E29" s="106"/>
      <c r="F29" s="106"/>
      <c r="G29" s="106"/>
      <c r="H29" s="104"/>
      <c r="I29" s="104"/>
    </row>
    <row r="30" spans="1:16" x14ac:dyDescent="0.25">
      <c r="A30" s="105"/>
      <c r="B30" s="104"/>
      <c r="C30" s="104"/>
      <c r="D30" s="104"/>
      <c r="E30" s="106"/>
      <c r="F30" s="106"/>
      <c r="G30" s="106"/>
      <c r="H30" s="104"/>
      <c r="I30" s="104"/>
    </row>
    <row r="31" spans="1:16" x14ac:dyDescent="0.25">
      <c r="A31" s="268" t="s">
        <v>657</v>
      </c>
      <c r="B31" s="268"/>
      <c r="C31" s="268"/>
      <c r="D31" s="104"/>
      <c r="E31" s="304" t="s">
        <v>658</v>
      </c>
      <c r="F31" s="304"/>
      <c r="G31" s="304"/>
      <c r="H31" s="304"/>
      <c r="I31" s="304"/>
    </row>
    <row r="32" spans="1:16" ht="29.25" customHeight="1" x14ac:dyDescent="0.25">
      <c r="A32" s="105"/>
      <c r="B32" s="104"/>
      <c r="C32" s="104"/>
      <c r="D32" s="104"/>
      <c r="E32" s="303" t="s">
        <v>659</v>
      </c>
      <c r="F32" s="303"/>
      <c r="G32" s="303"/>
      <c r="H32" s="303"/>
      <c r="I32" s="303"/>
    </row>
  </sheetData>
  <sheetProtection algorithmName="SHA-512" hashValue="UZhvwipxcaoTqwTqfPHBplGAq5yeNC4LbbSN6NCCRzphKkvAWNik6TaoEOkuZPp3Lysw3EKWI/sk0hLhokFlJA==" saltValue="EZlb/1yuhNo2GH712nog4Q==" spinCount="100000" sheet="1" objects="1" scenarios="1"/>
  <mergeCells count="20">
    <mergeCell ref="G1:P1"/>
    <mergeCell ref="G5:N5"/>
    <mergeCell ref="O5:O7"/>
    <mergeCell ref="P5:P7"/>
    <mergeCell ref="F5:F7"/>
    <mergeCell ref="K6:M6"/>
    <mergeCell ref="A2:I2"/>
    <mergeCell ref="A3:I3"/>
    <mergeCell ref="A1:F1"/>
    <mergeCell ref="A5:A7"/>
    <mergeCell ref="B5:B7"/>
    <mergeCell ref="C5:C7"/>
    <mergeCell ref="D5:D7"/>
    <mergeCell ref="G6:J6"/>
    <mergeCell ref="E5:E7"/>
    <mergeCell ref="O9:P9"/>
    <mergeCell ref="O8:P8"/>
    <mergeCell ref="O22:P22"/>
    <mergeCell ref="E31:I31"/>
    <mergeCell ref="E32:I32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3"/>
  <sheetViews>
    <sheetView zoomScaleNormal="100" workbookViewId="0">
      <selection activeCell="O13" sqref="O13:O16"/>
    </sheetView>
  </sheetViews>
  <sheetFormatPr defaultColWidth="8.7109375" defaultRowHeight="15" x14ac:dyDescent="0.25"/>
  <cols>
    <col min="1" max="1" width="6" style="18" customWidth="1"/>
    <col min="2" max="2" width="14.85546875" style="1" customWidth="1"/>
    <col min="3" max="3" width="19.28515625" style="1" customWidth="1"/>
    <col min="4" max="4" width="67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5.7109375" style="1" customWidth="1"/>
    <col min="16" max="16" width="18.1406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623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192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5">
      <c r="A8" s="96">
        <v>1</v>
      </c>
      <c r="B8" s="59" t="s">
        <v>193</v>
      </c>
      <c r="C8" s="59" t="s">
        <v>194</v>
      </c>
      <c r="D8" s="59" t="s">
        <v>465</v>
      </c>
      <c r="E8" s="90">
        <v>1</v>
      </c>
      <c r="F8" s="90">
        <v>17</v>
      </c>
      <c r="G8" s="90"/>
      <c r="H8" s="90"/>
      <c r="I8" s="90"/>
      <c r="J8" s="90"/>
      <c r="K8" s="90"/>
      <c r="L8" s="90" t="s">
        <v>24</v>
      </c>
      <c r="M8" s="100"/>
      <c r="N8" s="90"/>
      <c r="O8" s="318" t="s">
        <v>25</v>
      </c>
      <c r="P8" s="319"/>
    </row>
    <row r="9" spans="1:16" s="2" customFormat="1" x14ac:dyDescent="0.25">
      <c r="A9" s="94">
        <v>2</v>
      </c>
      <c r="B9" s="57" t="s">
        <v>195</v>
      </c>
      <c r="C9" s="57" t="s">
        <v>194</v>
      </c>
      <c r="D9" s="57" t="s">
        <v>196</v>
      </c>
      <c r="E9" s="88">
        <v>1</v>
      </c>
      <c r="F9" s="88">
        <v>17</v>
      </c>
      <c r="G9" s="88"/>
      <c r="H9" s="88"/>
      <c r="I9" s="88"/>
      <c r="J9" s="88"/>
      <c r="K9" s="88"/>
      <c r="L9" s="88" t="s">
        <v>24</v>
      </c>
      <c r="M9" s="101"/>
      <c r="N9" s="88"/>
      <c r="O9" s="306" t="s">
        <v>25</v>
      </c>
      <c r="P9" s="307"/>
    </row>
    <row r="10" spans="1:16" s="2" customFormat="1" ht="15" customHeight="1" x14ac:dyDescent="0.25">
      <c r="A10" s="94">
        <v>3</v>
      </c>
      <c r="B10" s="57" t="s">
        <v>197</v>
      </c>
      <c r="C10" s="57" t="s">
        <v>194</v>
      </c>
      <c r="D10" s="57" t="s">
        <v>198</v>
      </c>
      <c r="E10" s="88">
        <v>1</v>
      </c>
      <c r="F10" s="88">
        <v>17</v>
      </c>
      <c r="G10" s="88"/>
      <c r="H10" s="88"/>
      <c r="I10" s="88"/>
      <c r="J10" s="88"/>
      <c r="K10" s="88"/>
      <c r="L10" s="88" t="s">
        <v>24</v>
      </c>
      <c r="M10" s="101"/>
      <c r="N10" s="88"/>
      <c r="O10" s="306" t="s">
        <v>25</v>
      </c>
      <c r="P10" s="307"/>
    </row>
    <row r="11" spans="1:16" s="2" customFormat="1" x14ac:dyDescent="0.25">
      <c r="A11" s="94">
        <v>4</v>
      </c>
      <c r="B11" s="57" t="s">
        <v>199</v>
      </c>
      <c r="C11" s="57" t="s">
        <v>194</v>
      </c>
      <c r="D11" s="57" t="s">
        <v>200</v>
      </c>
      <c r="E11" s="88">
        <v>1</v>
      </c>
      <c r="F11" s="88">
        <v>17</v>
      </c>
      <c r="G11" s="88"/>
      <c r="H11" s="88"/>
      <c r="I11" s="88"/>
      <c r="J11" s="88"/>
      <c r="K11" s="88"/>
      <c r="L11" s="88" t="s">
        <v>24</v>
      </c>
      <c r="M11" s="101"/>
      <c r="N11" s="88"/>
      <c r="O11" s="306" t="s">
        <v>25</v>
      </c>
      <c r="P11" s="307"/>
    </row>
    <row r="12" spans="1:16" s="2" customFormat="1" x14ac:dyDescent="0.25">
      <c r="A12" s="94">
        <v>5</v>
      </c>
      <c r="B12" s="57" t="s">
        <v>201</v>
      </c>
      <c r="C12" s="57" t="s">
        <v>194</v>
      </c>
      <c r="D12" s="57" t="s">
        <v>202</v>
      </c>
      <c r="E12" s="88">
        <v>1</v>
      </c>
      <c r="F12" s="88">
        <v>17</v>
      </c>
      <c r="G12" s="88"/>
      <c r="H12" s="88"/>
      <c r="I12" s="88"/>
      <c r="J12" s="88"/>
      <c r="K12" s="88"/>
      <c r="L12" s="88" t="s">
        <v>24</v>
      </c>
      <c r="M12" s="101"/>
      <c r="N12" s="88"/>
      <c r="O12" s="306" t="s">
        <v>25</v>
      </c>
      <c r="P12" s="307"/>
    </row>
    <row r="13" spans="1:16" s="2" customFormat="1" x14ac:dyDescent="0.25">
      <c r="A13" s="94">
        <v>6</v>
      </c>
      <c r="B13" s="57" t="s">
        <v>203</v>
      </c>
      <c r="C13" s="57" t="s">
        <v>194</v>
      </c>
      <c r="D13" s="57" t="s">
        <v>204</v>
      </c>
      <c r="E13" s="88">
        <v>1</v>
      </c>
      <c r="F13" s="88">
        <v>17</v>
      </c>
      <c r="G13" s="88"/>
      <c r="H13" s="88"/>
      <c r="I13" s="88"/>
      <c r="J13" s="88"/>
      <c r="K13" s="88"/>
      <c r="L13" s="88" t="s">
        <v>24</v>
      </c>
      <c r="M13" s="101"/>
      <c r="N13" s="88"/>
      <c r="O13" s="87"/>
      <c r="P13" s="86">
        <f>E13*F13*ROUND(O13, 2)</f>
        <v>0</v>
      </c>
    </row>
    <row r="14" spans="1:16" s="2" customFormat="1" x14ac:dyDescent="0.25">
      <c r="A14" s="94">
        <v>7</v>
      </c>
      <c r="B14" s="57" t="s">
        <v>205</v>
      </c>
      <c r="C14" s="57" t="s">
        <v>194</v>
      </c>
      <c r="D14" s="57" t="s">
        <v>206</v>
      </c>
      <c r="E14" s="88">
        <v>1</v>
      </c>
      <c r="F14" s="88">
        <v>17</v>
      </c>
      <c r="G14" s="88"/>
      <c r="H14" s="88"/>
      <c r="I14" s="88"/>
      <c r="J14" s="88"/>
      <c r="K14" s="88"/>
      <c r="L14" s="88" t="s">
        <v>24</v>
      </c>
      <c r="M14" s="101"/>
      <c r="N14" s="88"/>
      <c r="O14" s="87"/>
      <c r="P14" s="86">
        <f>E14*F14*ROUND(O14, 2)</f>
        <v>0</v>
      </c>
    </row>
    <row r="15" spans="1:16" s="2" customFormat="1" x14ac:dyDescent="0.25">
      <c r="A15" s="94">
        <v>8</v>
      </c>
      <c r="B15" s="57" t="s">
        <v>207</v>
      </c>
      <c r="C15" s="57" t="s">
        <v>194</v>
      </c>
      <c r="D15" s="57" t="s">
        <v>208</v>
      </c>
      <c r="E15" s="88">
        <v>1</v>
      </c>
      <c r="F15" s="88">
        <v>17</v>
      </c>
      <c r="G15" s="88"/>
      <c r="H15" s="88"/>
      <c r="I15" s="88"/>
      <c r="J15" s="88"/>
      <c r="K15" s="88"/>
      <c r="L15" s="88" t="s">
        <v>24</v>
      </c>
      <c r="M15" s="101"/>
      <c r="N15" s="88"/>
      <c r="O15" s="87"/>
      <c r="P15" s="86">
        <f>E15*F15*ROUND(O15, 2)</f>
        <v>0</v>
      </c>
    </row>
    <row r="16" spans="1:16" s="2" customFormat="1" ht="15.75" thickBot="1" x14ac:dyDescent="0.3">
      <c r="A16" s="95">
        <v>9</v>
      </c>
      <c r="B16" s="60" t="s">
        <v>557</v>
      </c>
      <c r="C16" s="60" t="s">
        <v>545</v>
      </c>
      <c r="D16" s="60" t="s">
        <v>42</v>
      </c>
      <c r="E16" s="36">
        <v>1</v>
      </c>
      <c r="F16" s="36">
        <v>17</v>
      </c>
      <c r="G16" s="36"/>
      <c r="H16" s="36"/>
      <c r="I16" s="36"/>
      <c r="J16" s="36"/>
      <c r="K16" s="36"/>
      <c r="L16" s="36" t="s">
        <v>24</v>
      </c>
      <c r="M16" s="102"/>
      <c r="N16" s="36"/>
      <c r="O16" s="38"/>
      <c r="P16" s="49">
        <f>E16*F16*ROUND(O16, 2)</f>
        <v>0</v>
      </c>
    </row>
    <row r="17" spans="1:16" ht="15.75" thickBot="1" x14ac:dyDescent="0.3">
      <c r="O17" s="39" t="s">
        <v>26</v>
      </c>
      <c r="P17" s="40">
        <f>SUM(P13:P16)</f>
        <v>0</v>
      </c>
    </row>
    <row r="19" spans="1:16" x14ac:dyDescent="0.25">
      <c r="A19" s="105"/>
      <c r="B19" s="104"/>
      <c r="C19" s="104"/>
      <c r="D19" s="104"/>
      <c r="E19" s="106"/>
      <c r="F19" s="106"/>
      <c r="G19" s="106"/>
      <c r="H19" s="104"/>
      <c r="I19" s="104"/>
    </row>
    <row r="20" spans="1:16" x14ac:dyDescent="0.25">
      <c r="A20" s="105"/>
      <c r="B20" s="104"/>
      <c r="C20" s="104"/>
      <c r="D20" s="104"/>
      <c r="E20" s="106"/>
      <c r="F20" s="106"/>
      <c r="G20" s="106"/>
      <c r="H20" s="104"/>
      <c r="I20" s="104"/>
    </row>
    <row r="21" spans="1:16" x14ac:dyDescent="0.25">
      <c r="A21" s="105"/>
      <c r="B21" s="104"/>
      <c r="C21" s="104"/>
      <c r="D21" s="104"/>
      <c r="E21" s="106"/>
      <c r="F21" s="106"/>
      <c r="G21" s="106"/>
      <c r="H21" s="104"/>
      <c r="I21" s="104"/>
    </row>
    <row r="22" spans="1:16" x14ac:dyDescent="0.25">
      <c r="A22" s="268" t="s">
        <v>657</v>
      </c>
      <c r="B22" s="268"/>
      <c r="C22" s="268"/>
      <c r="D22" s="268"/>
      <c r="E22" s="304" t="s">
        <v>658</v>
      </c>
      <c r="F22" s="304"/>
      <c r="G22" s="304"/>
      <c r="H22" s="304"/>
      <c r="I22" s="304"/>
    </row>
    <row r="23" spans="1:16" ht="30" customHeight="1" x14ac:dyDescent="0.25">
      <c r="A23" s="105"/>
      <c r="B23" s="104"/>
      <c r="C23" s="104"/>
      <c r="D23" s="104"/>
      <c r="E23" s="303" t="s">
        <v>659</v>
      </c>
      <c r="F23" s="303"/>
      <c r="G23" s="303"/>
      <c r="H23" s="303"/>
      <c r="I23" s="303"/>
    </row>
  </sheetData>
  <sheetProtection algorithmName="SHA-512" hashValue="k8mNJ2QPpZf1lD6x4Nc4wzTBzfJW86JWl4bj5wn7HV07XxMj/4Zo5e6z/7FYTtI3YOlDGytWyn2ZgVZ19mVREg==" saltValue="9xgBe+kGIINHA7mzkEbb9g==" spinCount="100000" sheet="1" objects="1" scenarios="1"/>
  <mergeCells count="22">
    <mergeCell ref="E22:I22"/>
    <mergeCell ref="E23:I23"/>
    <mergeCell ref="D5:D7"/>
    <mergeCell ref="E5:E7"/>
    <mergeCell ref="F5:F7"/>
    <mergeCell ref="G1:P1"/>
    <mergeCell ref="A2:I2"/>
    <mergeCell ref="A3:I3"/>
    <mergeCell ref="A1:F1"/>
    <mergeCell ref="A5:A7"/>
    <mergeCell ref="B5:B7"/>
    <mergeCell ref="C5:C7"/>
    <mergeCell ref="O11:P11"/>
    <mergeCell ref="O12:P12"/>
    <mergeCell ref="G5:N5"/>
    <mergeCell ref="O5:O7"/>
    <mergeCell ref="P5:P7"/>
    <mergeCell ref="G6:J6"/>
    <mergeCell ref="K6:M6"/>
    <mergeCell ref="O10:P10"/>
    <mergeCell ref="O8:P8"/>
    <mergeCell ref="O9:P9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3"/>
  <sheetViews>
    <sheetView zoomScaleNormal="100" workbookViewId="0">
      <selection activeCell="O16" sqref="O16"/>
    </sheetView>
  </sheetViews>
  <sheetFormatPr defaultColWidth="8.7109375" defaultRowHeight="15" x14ac:dyDescent="0.25"/>
  <cols>
    <col min="1" max="1" width="6" style="18" customWidth="1"/>
    <col min="2" max="2" width="15.140625" style="1" customWidth="1"/>
    <col min="3" max="3" width="20" style="1" customWidth="1"/>
    <col min="4" max="4" width="68.7109375" style="1" customWidth="1"/>
    <col min="5" max="6" width="8.7109375" style="11" customWidth="1"/>
    <col min="7" max="7" width="3.28515625" style="11" bestFit="1" customWidth="1"/>
    <col min="8" max="8" width="3.28515625" style="1" bestFit="1" customWidth="1"/>
    <col min="9" max="9" width="5.7109375" style="1" bestFit="1" customWidth="1"/>
    <col min="10" max="10" width="3.28515625" style="1" bestFit="1" customWidth="1"/>
    <col min="11" max="13" width="5.7109375" style="1" bestFit="1" customWidth="1"/>
    <col min="14" max="14" width="6.140625" style="1" bestFit="1" customWidth="1"/>
    <col min="15" max="15" width="16.140625" style="1" customWidth="1"/>
    <col min="16" max="16" width="16.28515625" style="1" customWidth="1"/>
    <col min="17" max="16384" width="8.7109375" style="1"/>
  </cols>
  <sheetData>
    <row r="1" spans="1:16" ht="54.95" customHeight="1" x14ac:dyDescent="0.25">
      <c r="A1" s="292"/>
      <c r="B1" s="292"/>
      <c r="C1" s="292"/>
      <c r="D1" s="292"/>
      <c r="E1" s="292"/>
      <c r="F1" s="292"/>
      <c r="G1" s="289" t="s">
        <v>624</v>
      </c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5" customHeight="1" x14ac:dyDescent="0.25">
      <c r="A2" s="291" t="s">
        <v>32</v>
      </c>
      <c r="B2" s="291"/>
      <c r="C2" s="291"/>
      <c r="D2" s="291"/>
      <c r="E2" s="291"/>
      <c r="F2" s="291"/>
      <c r="G2" s="291"/>
      <c r="H2" s="291"/>
      <c r="I2" s="291"/>
    </row>
    <row r="3" spans="1:16" ht="15" customHeight="1" x14ac:dyDescent="0.25">
      <c r="A3" s="291" t="s">
        <v>209</v>
      </c>
      <c r="B3" s="291"/>
      <c r="C3" s="291"/>
      <c r="D3" s="291"/>
      <c r="E3" s="291"/>
      <c r="F3" s="291"/>
      <c r="G3" s="291"/>
      <c r="H3" s="291"/>
      <c r="I3" s="291"/>
    </row>
    <row r="4" spans="1:16" ht="15" customHeight="1" thickBot="1" x14ac:dyDescent="0.3"/>
    <row r="5" spans="1:16" x14ac:dyDescent="0.25">
      <c r="A5" s="293" t="s">
        <v>7</v>
      </c>
      <c r="B5" s="296" t="s">
        <v>0</v>
      </c>
      <c r="C5" s="296" t="s">
        <v>1</v>
      </c>
      <c r="D5" s="296" t="s">
        <v>2</v>
      </c>
      <c r="E5" s="293" t="s">
        <v>3</v>
      </c>
      <c r="F5" s="293" t="s">
        <v>10</v>
      </c>
      <c r="G5" s="299" t="s">
        <v>11</v>
      </c>
      <c r="H5" s="300"/>
      <c r="I5" s="300"/>
      <c r="J5" s="300"/>
      <c r="K5" s="300"/>
      <c r="L5" s="300"/>
      <c r="M5" s="300"/>
      <c r="N5" s="301"/>
      <c r="O5" s="293" t="s">
        <v>12</v>
      </c>
      <c r="P5" s="293" t="s">
        <v>13</v>
      </c>
    </row>
    <row r="6" spans="1:16" x14ac:dyDescent="0.25">
      <c r="A6" s="294"/>
      <c r="B6" s="294"/>
      <c r="C6" s="294"/>
      <c r="D6" s="294"/>
      <c r="E6" s="297"/>
      <c r="F6" s="297"/>
      <c r="G6" s="305" t="s">
        <v>14</v>
      </c>
      <c r="H6" s="290"/>
      <c r="I6" s="290"/>
      <c r="J6" s="290"/>
      <c r="K6" s="290" t="s">
        <v>15</v>
      </c>
      <c r="L6" s="290"/>
      <c r="M6" s="290"/>
      <c r="N6" s="209" t="s">
        <v>16</v>
      </c>
      <c r="O6" s="297"/>
      <c r="P6" s="297"/>
    </row>
    <row r="7" spans="1:16" ht="60" customHeight="1" thickBot="1" x14ac:dyDescent="0.3">
      <c r="A7" s="295"/>
      <c r="B7" s="295"/>
      <c r="C7" s="295"/>
      <c r="D7" s="295"/>
      <c r="E7" s="298"/>
      <c r="F7" s="298"/>
      <c r="G7" s="210" t="s">
        <v>17</v>
      </c>
      <c r="H7" s="211" t="s">
        <v>18</v>
      </c>
      <c r="I7" s="212" t="s">
        <v>19</v>
      </c>
      <c r="J7" s="212" t="s">
        <v>27</v>
      </c>
      <c r="K7" s="212" t="s">
        <v>20</v>
      </c>
      <c r="L7" s="212" t="s">
        <v>21</v>
      </c>
      <c r="M7" s="212" t="s">
        <v>22</v>
      </c>
      <c r="N7" s="213" t="s">
        <v>23</v>
      </c>
      <c r="O7" s="298"/>
      <c r="P7" s="298"/>
    </row>
    <row r="8" spans="1:16" s="2" customFormat="1" x14ac:dyDescent="0.2">
      <c r="A8" s="96">
        <v>1</v>
      </c>
      <c r="B8" s="52" t="s">
        <v>212</v>
      </c>
      <c r="C8" s="52" t="s">
        <v>562</v>
      </c>
      <c r="D8" s="52" t="s">
        <v>566</v>
      </c>
      <c r="E8" s="90">
        <v>1</v>
      </c>
      <c r="F8" s="90">
        <v>1</v>
      </c>
      <c r="G8" s="90"/>
      <c r="H8" s="90"/>
      <c r="I8" s="90"/>
      <c r="J8" s="90"/>
      <c r="K8" s="90"/>
      <c r="L8" s="90" t="s">
        <v>24</v>
      </c>
      <c r="M8" s="100"/>
      <c r="N8" s="90"/>
      <c r="O8" s="89"/>
      <c r="P8" s="93">
        <f t="shared" ref="P8:P14" si="0">E8*F8*ROUND(O8, 2)</f>
        <v>0</v>
      </c>
    </row>
    <row r="9" spans="1:16" s="2" customFormat="1" ht="15" customHeight="1" x14ac:dyDescent="0.2">
      <c r="A9" s="94">
        <v>2</v>
      </c>
      <c r="B9" s="51" t="s">
        <v>210</v>
      </c>
      <c r="C9" s="51" t="s">
        <v>563</v>
      </c>
      <c r="D9" s="51" t="s">
        <v>566</v>
      </c>
      <c r="E9" s="88">
        <v>1</v>
      </c>
      <c r="F9" s="88">
        <v>1</v>
      </c>
      <c r="G9" s="88"/>
      <c r="H9" s="88"/>
      <c r="I9" s="88"/>
      <c r="J9" s="88"/>
      <c r="K9" s="88"/>
      <c r="L9" s="88" t="s">
        <v>24</v>
      </c>
      <c r="M9" s="101"/>
      <c r="N9" s="88"/>
      <c r="O9" s="87"/>
      <c r="P9" s="86">
        <f t="shared" si="0"/>
        <v>0</v>
      </c>
    </row>
    <row r="10" spans="1:16" s="2" customFormat="1" ht="15" customHeight="1" x14ac:dyDescent="0.2">
      <c r="A10" s="94">
        <v>3</v>
      </c>
      <c r="B10" s="51" t="s">
        <v>210</v>
      </c>
      <c r="C10" s="51" t="s">
        <v>562</v>
      </c>
      <c r="D10" s="51" t="s">
        <v>566</v>
      </c>
      <c r="E10" s="88">
        <v>1</v>
      </c>
      <c r="F10" s="88">
        <v>1</v>
      </c>
      <c r="G10" s="88"/>
      <c r="H10" s="88"/>
      <c r="I10" s="88"/>
      <c r="J10" s="88"/>
      <c r="K10" s="88"/>
      <c r="L10" s="88" t="s">
        <v>24</v>
      </c>
      <c r="M10" s="101"/>
      <c r="N10" s="88"/>
      <c r="O10" s="87"/>
      <c r="P10" s="86">
        <f t="shared" si="0"/>
        <v>0</v>
      </c>
    </row>
    <row r="11" spans="1:16" s="2" customFormat="1" x14ac:dyDescent="0.2">
      <c r="A11" s="94">
        <v>4</v>
      </c>
      <c r="B11" s="51" t="s">
        <v>210</v>
      </c>
      <c r="C11" s="51" t="s">
        <v>564</v>
      </c>
      <c r="D11" s="51" t="s">
        <v>567</v>
      </c>
      <c r="E11" s="88">
        <v>1</v>
      </c>
      <c r="F11" s="88">
        <v>1</v>
      </c>
      <c r="G11" s="88"/>
      <c r="H11" s="88"/>
      <c r="I11" s="88"/>
      <c r="J11" s="88"/>
      <c r="K11" s="88"/>
      <c r="L11" s="88" t="s">
        <v>24</v>
      </c>
      <c r="M11" s="101"/>
      <c r="N11" s="88"/>
      <c r="O11" s="87"/>
      <c r="P11" s="86">
        <f t="shared" si="0"/>
        <v>0</v>
      </c>
    </row>
    <row r="12" spans="1:16" s="2" customFormat="1" x14ac:dyDescent="0.2">
      <c r="A12" s="94">
        <v>5</v>
      </c>
      <c r="B12" s="51" t="s">
        <v>210</v>
      </c>
      <c r="C12" s="51" t="s">
        <v>564</v>
      </c>
      <c r="D12" s="51" t="s">
        <v>568</v>
      </c>
      <c r="E12" s="88">
        <v>0.25</v>
      </c>
      <c r="F12" s="88">
        <v>1</v>
      </c>
      <c r="G12" s="88"/>
      <c r="H12" s="88"/>
      <c r="I12" s="88"/>
      <c r="J12" s="88"/>
      <c r="K12" s="88"/>
      <c r="L12" s="88" t="s">
        <v>24</v>
      </c>
      <c r="M12" s="101"/>
      <c r="N12" s="88"/>
      <c r="O12" s="87"/>
      <c r="P12" s="86">
        <f t="shared" si="0"/>
        <v>0</v>
      </c>
    </row>
    <row r="13" spans="1:16" s="2" customFormat="1" x14ac:dyDescent="0.2">
      <c r="A13" s="94">
        <v>7</v>
      </c>
      <c r="B13" s="51" t="s">
        <v>558</v>
      </c>
      <c r="C13" s="51" t="s">
        <v>514</v>
      </c>
      <c r="D13" s="51" t="s">
        <v>515</v>
      </c>
      <c r="E13" s="88">
        <v>1</v>
      </c>
      <c r="F13" s="88">
        <v>36</v>
      </c>
      <c r="G13" s="88"/>
      <c r="H13" s="88"/>
      <c r="I13" s="88"/>
      <c r="J13" s="88"/>
      <c r="K13" s="88"/>
      <c r="L13" s="88" t="s">
        <v>24</v>
      </c>
      <c r="M13" s="101"/>
      <c r="N13" s="88"/>
      <c r="O13" s="87"/>
      <c r="P13" s="86">
        <f t="shared" si="0"/>
        <v>0</v>
      </c>
    </row>
    <row r="14" spans="1:16" s="2" customFormat="1" x14ac:dyDescent="0.2">
      <c r="A14" s="94">
        <v>8</v>
      </c>
      <c r="B14" s="51" t="s">
        <v>559</v>
      </c>
      <c r="C14" s="51" t="s">
        <v>565</v>
      </c>
      <c r="D14" s="51" t="s">
        <v>569</v>
      </c>
      <c r="E14" s="88">
        <v>1</v>
      </c>
      <c r="F14" s="88">
        <v>8</v>
      </c>
      <c r="G14" s="88"/>
      <c r="H14" s="88"/>
      <c r="I14" s="88"/>
      <c r="J14" s="88"/>
      <c r="K14" s="88"/>
      <c r="L14" s="88" t="s">
        <v>24</v>
      </c>
      <c r="M14" s="101"/>
      <c r="N14" s="88"/>
      <c r="O14" s="87"/>
      <c r="P14" s="86">
        <f t="shared" si="0"/>
        <v>0</v>
      </c>
    </row>
    <row r="15" spans="1:16" s="2" customFormat="1" x14ac:dyDescent="0.2">
      <c r="A15" s="94">
        <v>9</v>
      </c>
      <c r="B15" s="51" t="s">
        <v>560</v>
      </c>
      <c r="C15" s="51" t="s">
        <v>211</v>
      </c>
      <c r="D15" s="51" t="s">
        <v>570</v>
      </c>
      <c r="E15" s="88">
        <v>1</v>
      </c>
      <c r="F15" s="88">
        <v>1</v>
      </c>
      <c r="G15" s="88"/>
      <c r="H15" s="88"/>
      <c r="I15" s="88"/>
      <c r="J15" s="88"/>
      <c r="K15" s="88"/>
      <c r="L15" s="88" t="s">
        <v>24</v>
      </c>
      <c r="M15" s="101"/>
      <c r="N15" s="88"/>
      <c r="O15" s="306" t="s">
        <v>25</v>
      </c>
      <c r="P15" s="307"/>
    </row>
    <row r="16" spans="1:16" s="2" customFormat="1" ht="15.75" thickBot="1" x14ac:dyDescent="0.25">
      <c r="A16" s="94">
        <v>10</v>
      </c>
      <c r="B16" s="51" t="s">
        <v>561</v>
      </c>
      <c r="C16" s="51" t="s">
        <v>545</v>
      </c>
      <c r="D16" s="51" t="s">
        <v>42</v>
      </c>
      <c r="E16" s="88">
        <v>1</v>
      </c>
      <c r="F16" s="88">
        <v>1</v>
      </c>
      <c r="G16" s="88"/>
      <c r="H16" s="88"/>
      <c r="I16" s="88"/>
      <c r="J16" s="88"/>
      <c r="K16" s="88"/>
      <c r="L16" s="88" t="s">
        <v>24</v>
      </c>
      <c r="M16" s="101"/>
      <c r="N16" s="88"/>
      <c r="O16" s="144"/>
      <c r="P16" s="155">
        <f>E16*F16*ROUND(O16,2)</f>
        <v>0</v>
      </c>
    </row>
    <row r="17" spans="1:16" ht="15.75" thickBot="1" x14ac:dyDescent="0.3">
      <c r="O17" s="39" t="s">
        <v>26</v>
      </c>
      <c r="P17" s="40">
        <f>SUM(P8:P12,P13:P14,P16)</f>
        <v>0</v>
      </c>
    </row>
    <row r="19" spans="1:16" x14ac:dyDescent="0.25">
      <c r="A19" s="105"/>
      <c r="B19" s="104"/>
      <c r="C19" s="104"/>
      <c r="D19" s="104"/>
      <c r="E19" s="106"/>
      <c r="F19" s="106"/>
      <c r="G19" s="106"/>
      <c r="H19" s="104"/>
      <c r="I19" s="104"/>
      <c r="J19" s="104"/>
      <c r="K19" s="104"/>
    </row>
    <row r="20" spans="1:16" x14ac:dyDescent="0.25">
      <c r="A20" s="105"/>
      <c r="B20" s="104"/>
      <c r="C20" s="104"/>
      <c r="D20" s="104"/>
      <c r="E20" s="106"/>
      <c r="F20" s="106"/>
      <c r="G20" s="106"/>
      <c r="H20" s="104"/>
      <c r="I20" s="104"/>
      <c r="J20" s="104"/>
      <c r="K20" s="104"/>
    </row>
    <row r="21" spans="1:16" x14ac:dyDescent="0.25">
      <c r="A21" s="105"/>
      <c r="B21" s="104"/>
      <c r="C21" s="104"/>
      <c r="D21" s="104"/>
      <c r="E21" s="106"/>
      <c r="F21" s="106"/>
      <c r="G21" s="106"/>
      <c r="H21" s="104"/>
      <c r="I21" s="104"/>
      <c r="J21" s="104"/>
      <c r="K21" s="104"/>
    </row>
    <row r="22" spans="1:16" x14ac:dyDescent="0.25">
      <c r="A22" s="323" t="s">
        <v>657</v>
      </c>
      <c r="B22" s="323"/>
      <c r="C22" s="323"/>
      <c r="D22" s="104"/>
      <c r="E22" s="304" t="s">
        <v>658</v>
      </c>
      <c r="F22" s="304"/>
      <c r="G22" s="304"/>
      <c r="H22" s="304"/>
      <c r="I22" s="304"/>
      <c r="J22" s="104"/>
      <c r="K22" s="104"/>
    </row>
    <row r="23" spans="1:16" ht="30.75" customHeight="1" x14ac:dyDescent="0.25">
      <c r="A23" s="105"/>
      <c r="B23" s="104"/>
      <c r="C23" s="104"/>
      <c r="D23" s="104"/>
      <c r="E23" s="303" t="s">
        <v>659</v>
      </c>
      <c r="F23" s="303"/>
      <c r="G23" s="303"/>
      <c r="H23" s="303"/>
      <c r="I23" s="303"/>
      <c r="J23" s="104"/>
      <c r="K23" s="104"/>
    </row>
  </sheetData>
  <sheetProtection algorithmName="SHA-512" hashValue="irfpsG/PbDtNtAuT1hJpUXvPVJksY3/sv+4Q07Th10HrBUY64Bmf3VcTrgwZ3d3MW059NGNHlYqo4OZ1bRUFzg==" saltValue="/WnWeH7bBBuPiGSqK5+O6A==" spinCount="100000" sheet="1" objects="1" scenarios="1"/>
  <mergeCells count="19">
    <mergeCell ref="G5:N5"/>
    <mergeCell ref="E5:E7"/>
    <mergeCell ref="F5:F7"/>
    <mergeCell ref="G1:P1"/>
    <mergeCell ref="A22:C22"/>
    <mergeCell ref="E22:I22"/>
    <mergeCell ref="E23:I23"/>
    <mergeCell ref="O15:P15"/>
    <mergeCell ref="A1:F1"/>
    <mergeCell ref="A2:I2"/>
    <mergeCell ref="A3:I3"/>
    <mergeCell ref="P5:P7"/>
    <mergeCell ref="G6:J6"/>
    <mergeCell ref="O5:O7"/>
    <mergeCell ref="K6:M6"/>
    <mergeCell ref="A5:A7"/>
    <mergeCell ref="B5:B7"/>
    <mergeCell ref="C5:C7"/>
    <mergeCell ref="D5:D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16</vt:i4>
      </vt:variant>
    </vt:vector>
  </HeadingPairs>
  <TitlesOfParts>
    <vt:vector size="39" baseType="lpstr">
      <vt:lpstr>Príloha č.12</vt:lpstr>
      <vt:lpstr>ISD 470-00, 480-11</vt:lpstr>
      <vt:lpstr>ISD 470-00, 480-11, 490-11</vt:lpstr>
      <vt:lpstr>ISD 470-11.4</vt:lpstr>
      <vt:lpstr>ISD 470-11.7 _ 1</vt:lpstr>
      <vt:lpstr>ISD 470-11.7 _ 2</vt:lpstr>
      <vt:lpstr>ISD 480-11</vt:lpstr>
      <vt:lpstr>ISD 490-11</vt:lpstr>
      <vt:lpstr>TČ 206-13</vt:lpstr>
      <vt:lpstr>TČ 206-51, MG+UPS</vt:lpstr>
      <vt:lpstr>TČ 206-51</vt:lpstr>
      <vt:lpstr>TČ 206-52</vt:lpstr>
      <vt:lpstr>TČ 206-52,Vizualizácia</vt:lpstr>
      <vt:lpstr>TČ 206-52, MFV</vt:lpstr>
      <vt:lpstr>TČ 206-53</vt:lpstr>
      <vt:lpstr>TČ 206-53.1</vt:lpstr>
      <vt:lpstr>TČ 206-54</vt:lpstr>
      <vt:lpstr>TČ 206-55</vt:lpstr>
      <vt:lpstr>TČ 206-56</vt:lpstr>
      <vt:lpstr>TČ 206-57</vt:lpstr>
      <vt:lpstr>TČ 205-58</vt:lpstr>
      <vt:lpstr>Tunelový rozhlas</vt:lpstr>
      <vt:lpstr>Hodnotiace správy</vt:lpstr>
      <vt:lpstr>'ISD 470-00, 480-11'!Názvy_tlače</vt:lpstr>
      <vt:lpstr>'ISD 470-00, 480-11, 490-11'!Názvy_tlače</vt:lpstr>
      <vt:lpstr>'ISD 470-11.4'!Názvy_tlače</vt:lpstr>
      <vt:lpstr>'ISD 470-11.7 _ 1'!Názvy_tlače</vt:lpstr>
      <vt:lpstr>'ISD 470-11.7 _ 2'!Názvy_tlače</vt:lpstr>
      <vt:lpstr>'ISD 480-11'!Názvy_tlače</vt:lpstr>
      <vt:lpstr>'ISD 490-11'!Názvy_tlače</vt:lpstr>
      <vt:lpstr>'Príloha č.12'!Názvy_tlače</vt:lpstr>
      <vt:lpstr>'TČ 205-58'!Názvy_tlače</vt:lpstr>
      <vt:lpstr>'TČ 206-13'!Názvy_tlače</vt:lpstr>
      <vt:lpstr>'TČ 206-51'!Názvy_tlače</vt:lpstr>
      <vt:lpstr>'TČ 206-51, MG+UPS'!Názvy_tlače</vt:lpstr>
      <vt:lpstr>'TČ 206-52'!Názvy_tlače</vt:lpstr>
      <vt:lpstr>'TČ 206-53.1'!Názvy_tlače</vt:lpstr>
      <vt:lpstr>'TČ 206-55'!Názvy_tlače</vt:lpstr>
      <vt:lpstr>'Príloha č.12'!Oblasť_tlače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3171</dc:creator>
  <cp:lastModifiedBy>Jantošová Jana</cp:lastModifiedBy>
  <cp:lastPrinted>2023-12-07T11:05:40Z</cp:lastPrinted>
  <dcterms:created xsi:type="dcterms:W3CDTF">2013-09-12T11:31:42Z</dcterms:created>
  <dcterms:modified xsi:type="dcterms:W3CDTF">2025-01-17T13:23:40Z</dcterms:modified>
</cp:coreProperties>
</file>